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Actuarial\Public\11759_1_New\2023_Report\Exhibits\Final Report and Exhibits\"/>
    </mc:Choice>
  </mc:AlternateContent>
  <xr:revisionPtr revIDLastSave="0" documentId="13_ncr:1_{554AD1C0-D9CB-451E-8043-89DABEBA7DD6}" xr6:coauthVersionLast="47" xr6:coauthVersionMax="47" xr10:uidLastSave="{00000000-0000-0000-0000-000000000000}"/>
  <bookViews>
    <workbookView xWindow="-120" yWindow="-120" windowWidth="29040" windowHeight="15840" tabRatio="749" xr2:uid="{00000000-000D-0000-FFFF-FFFF00000000}"/>
  </bookViews>
  <sheets>
    <sheet name="Exh1.1" sheetId="19" r:id="rId1"/>
    <sheet name="Exh1.4-1.6" sheetId="18" r:id="rId2"/>
    <sheet name="Exh2.1" sheetId="17" r:id="rId3"/>
    <sheet name="Exh3.1" sheetId="10" r:id="rId4"/>
    <sheet name="Exh4" sheetId="4" r:id="rId5"/>
    <sheet name="Exh5" sheetId="5" r:id="rId6"/>
    <sheet name="Exh6" sheetId="6" r:id="rId7"/>
    <sheet name="Exh7" sheetId="7" r:id="rId8"/>
    <sheet name="Exh8" sheetId="8" r:id="rId9"/>
    <sheet name="Exh9" sheetId="9" r:id="rId10"/>
    <sheet name="Exh11" sheetId="11" r:id="rId11"/>
    <sheet name="Exh12" sheetId="16" r:id="rId12"/>
    <sheet name="Exh13" sheetId="24" r:id="rId13"/>
    <sheet name="Exh14" sheetId="25" r:id="rId14"/>
    <sheet name="Exh15" sheetId="26" r:id="rId15"/>
    <sheet name="Notice" sheetId="27" r:id="rId16"/>
  </sheets>
  <externalReferences>
    <externalReference r:id="rId17"/>
  </externalReferences>
  <definedNames>
    <definedName name="_xlnm._FilterDatabase" localSheetId="12" hidden="1">'Exh13'!$A$4:$D$81</definedName>
    <definedName name="Incurred_Indemnity">'[1]PDR Intervals'!$F$1:$F$122</definedName>
    <definedName name="Incurred_Medical">'[1]PDR Intervals'!$H$1:$H$122</definedName>
    <definedName name="Number_of_Claims">'[1]PDR Intervals'!$C$1:$C$122</definedName>
    <definedName name="Paid_Indemnity">'[1]PDR Intervals'!$E$1:$E$122</definedName>
    <definedName name="Paid_Medical">'[1]PDR Intervals'!$G$1:$G$122</definedName>
    <definedName name="PDRInterval">'[1]PDR Intervals'!$B$1:$B$122</definedName>
    <definedName name="_xlnm.Print_Area" localSheetId="13">'Exh14'!$A$1:$K$64</definedName>
    <definedName name="TypeOfInjury">'[1]PDR Intervals'!$I$1:$I$122</definedName>
    <definedName name="Voucher_VR">'[1]PDR Intervals'!$D$1:$D$122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25" l="1"/>
  <c r="F59" i="25"/>
  <c r="J19" i="16" l="1"/>
  <c r="J18" i="16"/>
  <c r="J27" i="16"/>
  <c r="J37" i="16"/>
  <c r="J39" i="16"/>
  <c r="J41" i="16"/>
  <c r="J43" i="16"/>
  <c r="J53" i="16"/>
  <c r="J48" i="16"/>
  <c r="J51" i="16"/>
  <c r="F78" i="18"/>
  <c r="F79" i="18"/>
  <c r="F80" i="18"/>
  <c r="F81" i="18"/>
  <c r="F82" i="18"/>
  <c r="F83" i="18"/>
  <c r="F84" i="18"/>
  <c r="F85" i="18"/>
  <c r="F86" i="18"/>
  <c r="F87" i="18"/>
  <c r="F77" i="18"/>
  <c r="F41" i="18"/>
  <c r="F42" i="18"/>
  <c r="F43" i="18"/>
  <c r="F44" i="18"/>
  <c r="F45" i="18"/>
  <c r="F46" i="18"/>
  <c r="F47" i="18"/>
  <c r="F48" i="18"/>
  <c r="F49" i="18"/>
  <c r="F50" i="18"/>
  <c r="F51" i="18"/>
  <c r="F52" i="18"/>
  <c r="F53" i="18"/>
  <c r="F54" i="18"/>
  <c r="F55" i="18"/>
  <c r="F56" i="18"/>
  <c r="F57" i="18"/>
  <c r="F58" i="18"/>
  <c r="F59" i="18"/>
  <c r="F60" i="18"/>
  <c r="F61" i="18"/>
  <c r="F62" i="18"/>
  <c r="F40" i="18"/>
  <c r="F8" i="19"/>
  <c r="F9" i="19"/>
  <c r="F10" i="19"/>
  <c r="F11" i="19"/>
  <c r="F12" i="19"/>
  <c r="F13" i="19"/>
  <c r="F14" i="19"/>
  <c r="F15" i="19"/>
  <c r="F16" i="19"/>
  <c r="F17" i="19"/>
  <c r="F7" i="19"/>
  <c r="H61" i="25" l="1"/>
  <c r="D61" i="25"/>
  <c r="H83" i="24"/>
  <c r="D83" i="24"/>
  <c r="H4" i="11"/>
  <c r="L4" i="11" s="1"/>
  <c r="J14" i="16" l="1"/>
  <c r="J13" i="16"/>
  <c r="L5" i="16"/>
  <c r="N5" i="16" s="1"/>
  <c r="D18" i="19" l="1"/>
  <c r="D26" i="19" s="1"/>
  <c r="D34" i="19" s="1"/>
  <c r="J33" i="16" l="1"/>
  <c r="J34" i="16"/>
  <c r="J24" i="16"/>
  <c r="D62" i="26"/>
  <c r="F13" i="26" s="1"/>
  <c r="F9" i="26" l="1"/>
  <c r="F17" i="26"/>
  <c r="F21" i="26"/>
  <c r="F25" i="26"/>
  <c r="F29" i="26"/>
  <c r="F33" i="26"/>
  <c r="F37" i="26"/>
  <c r="F41" i="26"/>
  <c r="F45" i="26"/>
  <c r="F49" i="26"/>
  <c r="F53" i="26"/>
  <c r="F57" i="26"/>
  <c r="F56" i="25"/>
  <c r="F52" i="25"/>
  <c r="F48" i="25"/>
  <c r="F44" i="25"/>
  <c r="F40" i="25"/>
  <c r="F36" i="25"/>
  <c r="F32" i="25"/>
  <c r="F28" i="25"/>
  <c r="F24" i="25"/>
  <c r="F20" i="25"/>
  <c r="F16" i="25"/>
  <c r="F12" i="25"/>
  <c r="F8" i="25"/>
  <c r="F57" i="25"/>
  <c r="F53" i="25"/>
  <c r="F41" i="25"/>
  <c r="F37" i="25"/>
  <c r="F25" i="25"/>
  <c r="F21" i="25"/>
  <c r="F17" i="25"/>
  <c r="F13" i="25"/>
  <c r="F49" i="25"/>
  <c r="F45" i="25"/>
  <c r="F33" i="25"/>
  <c r="F29" i="25"/>
  <c r="F9" i="25"/>
  <c r="F10" i="25"/>
  <c r="F14" i="25"/>
  <c r="F18" i="25"/>
  <c r="F22" i="25"/>
  <c r="F26" i="25"/>
  <c r="F30" i="25"/>
  <c r="F34" i="25"/>
  <c r="F38" i="25"/>
  <c r="F42" i="25"/>
  <c r="F46" i="25"/>
  <c r="F50" i="25"/>
  <c r="F54" i="25"/>
  <c r="F58" i="25"/>
  <c r="F54" i="26"/>
  <c r="F50" i="26"/>
  <c r="F46" i="26"/>
  <c r="F42" i="26"/>
  <c r="F38" i="26"/>
  <c r="F34" i="26"/>
  <c r="F30" i="26"/>
  <c r="F26" i="26"/>
  <c r="F22" i="26"/>
  <c r="F18" i="26"/>
  <c r="F14" i="26"/>
  <c r="F10" i="26"/>
  <c r="F6" i="26"/>
  <c r="F59" i="26"/>
  <c r="F47" i="26"/>
  <c r="F35" i="26"/>
  <c r="F27" i="26"/>
  <c r="F55" i="26"/>
  <c r="F51" i="26"/>
  <c r="F43" i="26"/>
  <c r="F39" i="26"/>
  <c r="F31" i="26"/>
  <c r="F23" i="26"/>
  <c r="F19" i="26"/>
  <c r="F15" i="26"/>
  <c r="F11" i="26"/>
  <c r="F7" i="26"/>
  <c r="F8" i="26"/>
  <c r="F12" i="26"/>
  <c r="F16" i="26"/>
  <c r="F20" i="26"/>
  <c r="F24" i="26"/>
  <c r="F28" i="26"/>
  <c r="F32" i="26"/>
  <c r="F36" i="26"/>
  <c r="F40" i="26"/>
  <c r="F44" i="26"/>
  <c r="F48" i="26"/>
  <c r="F52" i="26"/>
  <c r="F56" i="26"/>
  <c r="F58" i="26"/>
  <c r="F60" i="26"/>
  <c r="F7" i="25"/>
  <c r="F11" i="25"/>
  <c r="F15" i="25"/>
  <c r="F19" i="25"/>
  <c r="F23" i="25"/>
  <c r="F27" i="25"/>
  <c r="F31" i="25"/>
  <c r="F35" i="25"/>
  <c r="F39" i="25"/>
  <c r="F43" i="25"/>
  <c r="F47" i="25"/>
  <c r="F51" i="25"/>
  <c r="F55" i="25"/>
  <c r="F46" i="24"/>
  <c r="F6" i="25"/>
  <c r="J71" i="24"/>
  <c r="J11" i="25"/>
  <c r="H62" i="26"/>
  <c r="J9" i="26" s="1"/>
  <c r="F61" i="25" l="1"/>
  <c r="J21" i="26"/>
  <c r="J10" i="26"/>
  <c r="J46" i="26"/>
  <c r="J42" i="26"/>
  <c r="J38" i="26"/>
  <c r="J14" i="26"/>
  <c r="J6" i="26"/>
  <c r="J53" i="26"/>
  <c r="J12" i="25"/>
  <c r="J27" i="25"/>
  <c r="J44" i="25"/>
  <c r="J39" i="24"/>
  <c r="J74" i="24"/>
  <c r="J54" i="24"/>
  <c r="J70" i="24"/>
  <c r="J34" i="24"/>
  <c r="J78" i="24"/>
  <c r="J42" i="24"/>
  <c r="J81" i="24"/>
  <c r="J73" i="24"/>
  <c r="J61" i="24"/>
  <c r="J53" i="24"/>
  <c r="J33" i="24"/>
  <c r="J25" i="24"/>
  <c r="J21" i="24"/>
  <c r="J9" i="24"/>
  <c r="J50" i="24"/>
  <c r="J46" i="24"/>
  <c r="J77" i="24"/>
  <c r="J69" i="24"/>
  <c r="J65" i="24"/>
  <c r="J57" i="24"/>
  <c r="J49" i="24"/>
  <c r="J45" i="24"/>
  <c r="J41" i="24"/>
  <c r="J37" i="24"/>
  <c r="J29" i="24"/>
  <c r="J17" i="24"/>
  <c r="J13" i="24"/>
  <c r="J66" i="24"/>
  <c r="J62" i="24"/>
  <c r="J58" i="24"/>
  <c r="J38" i="24"/>
  <c r="J18" i="24"/>
  <c r="J14" i="24"/>
  <c r="J30" i="24"/>
  <c r="J6" i="24"/>
  <c r="J10" i="24"/>
  <c r="J22" i="24"/>
  <c r="J26" i="24"/>
  <c r="J79" i="24"/>
  <c r="J47" i="24"/>
  <c r="J11" i="24"/>
  <c r="F59" i="24"/>
  <c r="J27" i="24"/>
  <c r="J80" i="24"/>
  <c r="J52" i="25"/>
  <c r="J20" i="25"/>
  <c r="J59" i="26"/>
  <c r="J29" i="26"/>
  <c r="J68" i="24"/>
  <c r="J19" i="24"/>
  <c r="F66" i="24"/>
  <c r="F34" i="24"/>
  <c r="J35" i="25"/>
  <c r="J75" i="24"/>
  <c r="J43" i="24"/>
  <c r="F55" i="24"/>
  <c r="F6" i="24"/>
  <c r="J44" i="24"/>
  <c r="J48" i="25"/>
  <c r="J16" i="25"/>
  <c r="J57" i="26"/>
  <c r="J25" i="26"/>
  <c r="J64" i="24"/>
  <c r="J15" i="24"/>
  <c r="F62" i="24"/>
  <c r="F30" i="24"/>
  <c r="J31" i="25"/>
  <c r="J8" i="24"/>
  <c r="J34" i="26"/>
  <c r="J67" i="24"/>
  <c r="J35" i="24"/>
  <c r="F79" i="24"/>
  <c r="F47" i="24"/>
  <c r="F27" i="24"/>
  <c r="F23" i="24"/>
  <c r="J40" i="25"/>
  <c r="J8" i="25"/>
  <c r="J49" i="26"/>
  <c r="J17" i="26"/>
  <c r="J56" i="24"/>
  <c r="F54" i="24"/>
  <c r="J55" i="25"/>
  <c r="J23" i="25"/>
  <c r="J60" i="24"/>
  <c r="J30" i="26"/>
  <c r="J31" i="24"/>
  <c r="F75" i="24"/>
  <c r="F43" i="24"/>
  <c r="F11" i="24"/>
  <c r="F7" i="24"/>
  <c r="J36" i="25"/>
  <c r="J23" i="24"/>
  <c r="J45" i="26"/>
  <c r="J13" i="26"/>
  <c r="J52" i="24"/>
  <c r="F50" i="24"/>
  <c r="J51" i="25"/>
  <c r="J19" i="25"/>
  <c r="J36" i="24"/>
  <c r="F58" i="24"/>
  <c r="J63" i="24"/>
  <c r="J58" i="26"/>
  <c r="J26" i="26"/>
  <c r="J59" i="24"/>
  <c r="F15" i="24"/>
  <c r="F71" i="24"/>
  <c r="F39" i="24"/>
  <c r="F18" i="24"/>
  <c r="F14" i="24"/>
  <c r="J32" i="25"/>
  <c r="J28" i="24"/>
  <c r="J41" i="26"/>
  <c r="J48" i="24"/>
  <c r="F78" i="24"/>
  <c r="J47" i="25"/>
  <c r="J15" i="25"/>
  <c r="F81" i="24"/>
  <c r="F77" i="24"/>
  <c r="F45" i="24"/>
  <c r="F57" i="24"/>
  <c r="F41" i="24"/>
  <c r="F73" i="24"/>
  <c r="F49" i="24"/>
  <c r="F40" i="24"/>
  <c r="F36" i="24"/>
  <c r="F32" i="24"/>
  <c r="F28" i="24"/>
  <c r="F24" i="24"/>
  <c r="F20" i="24"/>
  <c r="F16" i="24"/>
  <c r="F12" i="24"/>
  <c r="F69" i="24"/>
  <c r="F61" i="24"/>
  <c r="F53" i="24"/>
  <c r="F37" i="24"/>
  <c r="F33" i="24"/>
  <c r="F29" i="24"/>
  <c r="F80" i="24"/>
  <c r="F76" i="24"/>
  <c r="F72" i="24"/>
  <c r="F68" i="24"/>
  <c r="F64" i="24"/>
  <c r="F60" i="24"/>
  <c r="F56" i="24"/>
  <c r="F52" i="24"/>
  <c r="F48" i="24"/>
  <c r="F44" i="24"/>
  <c r="F8" i="24"/>
  <c r="F65" i="24"/>
  <c r="F13" i="24"/>
  <c r="F9" i="24"/>
  <c r="F25" i="24"/>
  <c r="F17" i="24"/>
  <c r="F21" i="24"/>
  <c r="F51" i="24"/>
  <c r="J55" i="26"/>
  <c r="J51" i="26"/>
  <c r="J47" i="26"/>
  <c r="J43" i="26"/>
  <c r="J39" i="26"/>
  <c r="J35" i="26"/>
  <c r="J31" i="26"/>
  <c r="J27" i="26"/>
  <c r="J23" i="26"/>
  <c r="J19" i="26"/>
  <c r="J15" i="26"/>
  <c r="J11" i="26"/>
  <c r="J7" i="26"/>
  <c r="J44" i="26"/>
  <c r="J36" i="26"/>
  <c r="J28" i="26"/>
  <c r="J16" i="26"/>
  <c r="J8" i="26"/>
  <c r="J60" i="26"/>
  <c r="J56" i="26"/>
  <c r="J52" i="26"/>
  <c r="J48" i="26"/>
  <c r="J40" i="26"/>
  <c r="J32" i="26"/>
  <c r="J24" i="26"/>
  <c r="J20" i="26"/>
  <c r="J12" i="26"/>
  <c r="J22" i="26"/>
  <c r="J55" i="24"/>
  <c r="F22" i="24"/>
  <c r="F62" i="26"/>
  <c r="F67" i="24"/>
  <c r="F35" i="24"/>
  <c r="J16" i="24"/>
  <c r="J24" i="24"/>
  <c r="J28" i="25"/>
  <c r="J12" i="24"/>
  <c r="J37" i="26"/>
  <c r="J76" i="24"/>
  <c r="J40" i="24"/>
  <c r="F74" i="24"/>
  <c r="F42" i="24"/>
  <c r="J43" i="25"/>
  <c r="F10" i="24"/>
  <c r="F19" i="24"/>
  <c r="J54" i="26"/>
  <c r="J57" i="25"/>
  <c r="J53" i="25"/>
  <c r="J49" i="25"/>
  <c r="J45" i="25"/>
  <c r="J41" i="25"/>
  <c r="J37" i="25"/>
  <c r="J33" i="25"/>
  <c r="J29" i="25"/>
  <c r="J25" i="25"/>
  <c r="J21" i="25"/>
  <c r="J17" i="25"/>
  <c r="J13" i="25"/>
  <c r="J9" i="25"/>
  <c r="J58" i="25"/>
  <c r="J54" i="25"/>
  <c r="J42" i="25"/>
  <c r="J38" i="25"/>
  <c r="J26" i="25"/>
  <c r="J22" i="25"/>
  <c r="J14" i="25"/>
  <c r="J50" i="25"/>
  <c r="J46" i="25"/>
  <c r="J34" i="25"/>
  <c r="J30" i="25"/>
  <c r="J18" i="25"/>
  <c r="J10" i="25"/>
  <c r="J6" i="25"/>
  <c r="J50" i="26"/>
  <c r="J18" i="26"/>
  <c r="J51" i="24"/>
  <c r="J20" i="24"/>
  <c r="F63" i="24"/>
  <c r="F31" i="24"/>
  <c r="J7" i="24"/>
  <c r="J56" i="25"/>
  <c r="J24" i="25"/>
  <c r="F26" i="24"/>
  <c r="J33" i="26"/>
  <c r="J72" i="24"/>
  <c r="J32" i="24"/>
  <c r="F70" i="24"/>
  <c r="F38" i="24"/>
  <c r="J39" i="25"/>
  <c r="J7" i="25"/>
  <c r="J61" i="25" l="1"/>
  <c r="J83" i="24"/>
  <c r="F83" i="24"/>
  <c r="J62" i="26"/>
  <c r="D24" i="18" l="1"/>
  <c r="F8" i="18" s="1"/>
  <c r="G22" i="19" l="1"/>
  <c r="G23" i="19"/>
  <c r="G24" i="19"/>
  <c r="G25" i="19"/>
  <c r="G30" i="19"/>
  <c r="G18" i="19"/>
  <c r="G31" i="19"/>
  <c r="G27" i="19"/>
  <c r="G21" i="19"/>
  <c r="G28" i="19"/>
  <c r="G32" i="19"/>
  <c r="G20" i="19"/>
  <c r="G29" i="19"/>
  <c r="G19" i="19"/>
  <c r="G33" i="19"/>
  <c r="G26" i="19"/>
  <c r="G34" i="19" l="1"/>
  <c r="B27" i="18" l="1"/>
  <c r="H35" i="16" l="1"/>
  <c r="H45" i="16" s="1"/>
  <c r="H20" i="16"/>
  <c r="H15" i="16"/>
  <c r="H29" i="16"/>
  <c r="P5" i="16"/>
  <c r="R5" i="16" s="1"/>
  <c r="T5" i="16" s="1"/>
  <c r="V5" i="16" s="1"/>
  <c r="X5" i="16" s="1"/>
  <c r="Z5" i="16" s="1"/>
  <c r="AB5" i="16" s="1"/>
  <c r="AD5" i="16" s="1"/>
  <c r="AF5" i="16" s="1"/>
  <c r="AH5" i="16" s="1"/>
  <c r="G88" i="18"/>
  <c r="G63" i="18"/>
  <c r="G24" i="18"/>
  <c r="H24" i="18"/>
  <c r="I24" i="18"/>
  <c r="J24" i="18"/>
  <c r="K24" i="18"/>
  <c r="H88" i="18"/>
  <c r="H63" i="18"/>
  <c r="J35" i="16"/>
  <c r="J45" i="16" s="1"/>
  <c r="J20" i="16"/>
  <c r="N15" i="11"/>
  <c r="L15" i="11"/>
  <c r="J15" i="11"/>
  <c r="H15" i="11"/>
  <c r="F15" i="11"/>
  <c r="D15" i="11"/>
  <c r="K63" i="18"/>
  <c r="J63" i="18"/>
  <c r="I63" i="18"/>
  <c r="K88" i="18"/>
  <c r="J88" i="18"/>
  <c r="I88" i="18"/>
  <c r="D88" i="18"/>
  <c r="H16" i="10"/>
  <c r="H28" i="10" s="1"/>
  <c r="P19" i="4"/>
  <c r="N19" i="4"/>
  <c r="L19" i="4"/>
  <c r="J19" i="4"/>
  <c r="H19" i="4"/>
  <c r="F19" i="4"/>
  <c r="P19" i="5"/>
  <c r="N19" i="5"/>
  <c r="L19" i="5"/>
  <c r="J19" i="5"/>
  <c r="H19" i="5"/>
  <c r="F19" i="5"/>
  <c r="P19" i="6"/>
  <c r="N19" i="6"/>
  <c r="L19" i="6"/>
  <c r="J19" i="6"/>
  <c r="H19" i="6"/>
  <c r="F19" i="6"/>
  <c r="P19" i="7"/>
  <c r="N19" i="7"/>
  <c r="L19" i="7"/>
  <c r="J19" i="7"/>
  <c r="H19" i="7"/>
  <c r="F19" i="7"/>
  <c r="P19" i="8"/>
  <c r="N19" i="8"/>
  <c r="L19" i="8"/>
  <c r="J19" i="8"/>
  <c r="H19" i="8"/>
  <c r="F19" i="8"/>
  <c r="P19" i="9"/>
  <c r="N19" i="9"/>
  <c r="L19" i="9"/>
  <c r="J19" i="9"/>
  <c r="H19" i="9"/>
  <c r="F19" i="9"/>
  <c r="F22" i="18"/>
  <c r="F16" i="18"/>
  <c r="H48" i="16" l="1"/>
  <c r="H53" i="16" s="1"/>
  <c r="K10" i="10"/>
  <c r="K8" i="10"/>
  <c r="K25" i="10"/>
  <c r="K22" i="10"/>
  <c r="K20" i="10"/>
  <c r="K18" i="10"/>
  <c r="J14" i="10"/>
  <c r="J15" i="10"/>
  <c r="J13" i="10"/>
  <c r="H25" i="16"/>
  <c r="E15" i="11"/>
  <c r="M15" i="11"/>
  <c r="K16" i="10"/>
  <c r="F21" i="18"/>
  <c r="F12" i="18"/>
  <c r="F10" i="18"/>
  <c r="F20" i="18"/>
  <c r="F19" i="18"/>
  <c r="F15" i="18"/>
  <c r="F13" i="18"/>
  <c r="F14" i="18"/>
  <c r="F17" i="18"/>
  <c r="F11" i="18"/>
  <c r="F18" i="18"/>
  <c r="F9" i="18"/>
  <c r="F20" i="19"/>
  <c r="F22" i="19"/>
  <c r="F25" i="19"/>
  <c r="F21" i="19"/>
  <c r="F23" i="19"/>
  <c r="F19" i="19"/>
  <c r="F24" i="19"/>
  <c r="F18" i="19"/>
  <c r="F63" i="18" l="1"/>
  <c r="I15" i="11"/>
  <c r="K28" i="10"/>
  <c r="F24" i="18"/>
  <c r="F88" i="18"/>
  <c r="F26" i="19"/>
  <c r="H37" i="6" l="1"/>
  <c r="H41" i="6" s="1"/>
  <c r="J37" i="5"/>
  <c r="J41" i="5" s="1"/>
  <c r="J37" i="4"/>
  <c r="J41" i="4" s="1"/>
  <c r="P37" i="5"/>
  <c r="P41" i="5" s="1"/>
  <c r="L37" i="4"/>
  <c r="L41" i="4" s="1"/>
  <c r="L37" i="7"/>
  <c r="L41" i="7" s="1"/>
  <c r="J37" i="6"/>
  <c r="J41" i="6" s="1"/>
  <c r="L37" i="8"/>
  <c r="L41" i="8" s="1"/>
  <c r="P37" i="7"/>
  <c r="P41" i="7" s="1"/>
  <c r="N37" i="9"/>
  <c r="N41" i="9" s="1"/>
  <c r="F37" i="8"/>
  <c r="F41" i="8" s="1"/>
  <c r="L37" i="9"/>
  <c r="L41" i="9" s="1"/>
  <c r="F37" i="4"/>
  <c r="F41" i="4" s="1"/>
  <c r="P37" i="8"/>
  <c r="P41" i="8" s="1"/>
  <c r="P37" i="9"/>
  <c r="P41" i="9" s="1"/>
  <c r="H37" i="7"/>
  <c r="H41" i="7" s="1"/>
  <c r="F37" i="7"/>
  <c r="F41" i="7" s="1"/>
  <c r="H37" i="8"/>
  <c r="H41" i="8" s="1"/>
  <c r="H37" i="9"/>
  <c r="H41" i="9" s="1"/>
  <c r="F37" i="6"/>
  <c r="F41" i="6" s="1"/>
  <c r="F37" i="5"/>
  <c r="F41" i="5" s="1"/>
  <c r="L37" i="5"/>
  <c r="L41" i="5" s="1"/>
  <c r="P37" i="4"/>
  <c r="P41" i="4" s="1"/>
  <c r="L37" i="6"/>
  <c r="L41" i="6" s="1"/>
  <c r="N37" i="8"/>
  <c r="N41" i="8" s="1"/>
  <c r="J37" i="7"/>
  <c r="J41" i="7" s="1"/>
  <c r="N37" i="4"/>
  <c r="N41" i="4" s="1"/>
  <c r="H37" i="4"/>
  <c r="H41" i="4" s="1"/>
  <c r="N37" i="6"/>
  <c r="N41" i="6" s="1"/>
  <c r="F37" i="9"/>
  <c r="F41" i="9" s="1"/>
  <c r="J37" i="9"/>
  <c r="J41" i="9" s="1"/>
  <c r="N37" i="7"/>
  <c r="N41" i="7" s="1"/>
  <c r="H37" i="5"/>
  <c r="H41" i="5" s="1"/>
  <c r="N37" i="5"/>
  <c r="N41" i="5" s="1"/>
  <c r="P37" i="6"/>
  <c r="P41" i="6" s="1"/>
  <c r="J37" i="8"/>
  <c r="J41" i="8" s="1"/>
  <c r="J23" i="16" l="1"/>
  <c r="J25" i="16" s="1"/>
  <c r="J15" i="16"/>
  <c r="J29" i="16" l="1"/>
</calcChain>
</file>

<file path=xl/sharedStrings.xml><?xml version="1.0" encoding="utf-8"?>
<sst xmlns="http://schemas.openxmlformats.org/spreadsheetml/2006/main" count="1105" uniqueCount="522">
  <si>
    <t>04</t>
  </si>
  <si>
    <t>03</t>
  </si>
  <si>
    <t>02</t>
  </si>
  <si>
    <t>Psychiatric and Mental Stress Injuries</t>
  </si>
  <si>
    <t>Source:  WCIRB unit statistical data at first report level</t>
  </si>
  <si>
    <t>Grand Total</t>
  </si>
  <si>
    <t>Permanent Total</t>
  </si>
  <si>
    <t>Major Total</t>
  </si>
  <si>
    <t>Unknown</t>
  </si>
  <si>
    <t>99</t>
  </si>
  <si>
    <t>94</t>
  </si>
  <si>
    <t>89</t>
  </si>
  <si>
    <t>84</t>
  </si>
  <si>
    <t>79</t>
  </si>
  <si>
    <t>74</t>
  </si>
  <si>
    <t>69</t>
  </si>
  <si>
    <t>64</t>
  </si>
  <si>
    <t>59</t>
  </si>
  <si>
    <t>54</t>
  </si>
  <si>
    <t>49</t>
  </si>
  <si>
    <t>44</t>
  </si>
  <si>
    <t>39</t>
  </si>
  <si>
    <t>34</t>
  </si>
  <si>
    <t>29</t>
  </si>
  <si>
    <t>-</t>
  </si>
  <si>
    <t>Minor Total</t>
  </si>
  <si>
    <t>Medical($)</t>
  </si>
  <si>
    <t>Claims</t>
  </si>
  <si>
    <t>Disability</t>
  </si>
  <si>
    <t>Indemnity($)</t>
  </si>
  <si>
    <t>Voc. Rehab.($)</t>
  </si>
  <si>
    <t>Incurred</t>
  </si>
  <si>
    <t>Paid</t>
  </si>
  <si>
    <t>Number of</t>
  </si>
  <si>
    <t>Percent</t>
  </si>
  <si>
    <t>Ed. Voucher/</t>
  </si>
  <si>
    <t>Exhibit 5</t>
  </si>
  <si>
    <t>Exhibit 4</t>
  </si>
  <si>
    <t>Back Injuries</t>
  </si>
  <si>
    <t>Slip and Fall Injuries</t>
  </si>
  <si>
    <t>Exhibit 6</t>
  </si>
  <si>
    <t>Exhibit 7</t>
  </si>
  <si>
    <t>Exhibit 8</t>
  </si>
  <si>
    <t>Exhibit 9</t>
  </si>
  <si>
    <t>All Injuries</t>
  </si>
  <si>
    <t>Other Cumulative Injuries</t>
  </si>
  <si>
    <t>Carpel Tunnel / Repetitive Motion Injuries</t>
  </si>
  <si>
    <t>Indemnity</t>
  </si>
  <si>
    <t>Percentage of</t>
  </si>
  <si>
    <t>Benefit Type</t>
  </si>
  <si>
    <t>Paid ($ in Thousands)</t>
  </si>
  <si>
    <t>Total Indemnity Paid</t>
  </si>
  <si>
    <t>Temporary Disability*</t>
  </si>
  <si>
    <t>Permanent Total Disability*</t>
  </si>
  <si>
    <t>Permanent Partial Disability*</t>
  </si>
  <si>
    <t>Total Permanent Partial</t>
  </si>
  <si>
    <t>Death*</t>
  </si>
  <si>
    <t>Funeral Expenses</t>
  </si>
  <si>
    <t>Life Pensions</t>
  </si>
  <si>
    <t>Vocational Rehabilitation/</t>
  </si>
  <si>
    <t>Non-Transferable Education Vouchers*</t>
  </si>
  <si>
    <t>Note: Single Sum Settlement and Other Indemnity payments have been allocated to the</t>
  </si>
  <si>
    <t>benefit categories shown with an asterisk (*).</t>
  </si>
  <si>
    <t>Source:  WCIRB calendar year calls for experience and unit statistical data</t>
  </si>
  <si>
    <t>Paid Vocational Rehabilitation by Calendar Year</t>
  </si>
  <si>
    <t>% of</t>
  </si>
  <si>
    <t>Voc.</t>
  </si>
  <si>
    <t>Total</t>
  </si>
  <si>
    <t>Rehab.</t>
  </si>
  <si>
    <t>Category</t>
  </si>
  <si>
    <t>Paid($000)</t>
  </si>
  <si>
    <t>Total Vocational</t>
  </si>
  <si>
    <t xml:space="preserve">     Rehabilitation</t>
  </si>
  <si>
    <t>Percentage</t>
  </si>
  <si>
    <t>Number</t>
  </si>
  <si>
    <t>of Total</t>
  </si>
  <si>
    <t>Cause of Injury</t>
  </si>
  <si>
    <t>of Claims</t>
  </si>
  <si>
    <t>Losses($)</t>
  </si>
  <si>
    <t>Losses</t>
  </si>
  <si>
    <t>Source:</t>
  </si>
  <si>
    <t xml:space="preserve">WCIRB unit statistical data at first report level
</t>
  </si>
  <si>
    <t>56</t>
  </si>
  <si>
    <t>Strain by - Lifting</t>
  </si>
  <si>
    <t>Other - Miscellaneous, NOC</t>
  </si>
  <si>
    <t>60</t>
  </si>
  <si>
    <t>Strain or Injury By, NOC</t>
  </si>
  <si>
    <t>31</t>
  </si>
  <si>
    <t>Fall, Slip or Trip Injury, NOC</t>
  </si>
  <si>
    <t>97</t>
  </si>
  <si>
    <t>Strain by - Repetitive Motion</t>
  </si>
  <si>
    <t>98</t>
  </si>
  <si>
    <t>Cumulative, NOC</t>
  </si>
  <si>
    <t>Fall - On Same Level</t>
  </si>
  <si>
    <t>25</t>
  </si>
  <si>
    <t>Fall - From Different Level (Elevation)</t>
  </si>
  <si>
    <t>57</t>
  </si>
  <si>
    <t>Strain by - Pushing or Pulling</t>
  </si>
  <si>
    <t>26</t>
  </si>
  <si>
    <t>Fall - From Ladder or Scaffolding</t>
  </si>
  <si>
    <t>75</t>
  </si>
  <si>
    <t>Struck or Injured By - Falling or Flying Object</t>
  </si>
  <si>
    <t>53</t>
  </si>
  <si>
    <t>Strain by - Twisting</t>
  </si>
  <si>
    <t>45</t>
  </si>
  <si>
    <t>Motor Vehicle - Collision or Sideswipe with Another Vehicle</t>
  </si>
  <si>
    <t>50</t>
  </si>
  <si>
    <t>Motor Vehicle, NOC</t>
  </si>
  <si>
    <t>55</t>
  </si>
  <si>
    <t>Strain by - Holding or Carrying</t>
  </si>
  <si>
    <t>81</t>
  </si>
  <si>
    <t>Struck or Injured By, NOC</t>
  </si>
  <si>
    <t>Struck or Injured By - Object Being Lifted or Handled</t>
  </si>
  <si>
    <t>27</t>
  </si>
  <si>
    <t>Fall - From Liquid or Grease Spills</t>
  </si>
  <si>
    <t>77</t>
  </si>
  <si>
    <t>Struck or Injured By - Motor Vehicle</t>
  </si>
  <si>
    <t>10</t>
  </si>
  <si>
    <t>Caught in - Machine or Machinery</t>
  </si>
  <si>
    <t>58</t>
  </si>
  <si>
    <t>Strain by - Reaching</t>
  </si>
  <si>
    <t>33</t>
  </si>
  <si>
    <t>Fall - On Stairs</t>
  </si>
  <si>
    <t>30</t>
  </si>
  <si>
    <t>Slip or Trip But Did Not Fall</t>
  </si>
  <si>
    <t>68</t>
  </si>
  <si>
    <t>Struck or Stepped On - Stationary Object</t>
  </si>
  <si>
    <t>13</t>
  </si>
  <si>
    <t>Caught In, Under or Between, NOC</t>
  </si>
  <si>
    <t>19</t>
  </si>
  <si>
    <t>Cut, Puncture, Scrape or Injured By, NOC</t>
  </si>
  <si>
    <t>Strain by - Using Tool or Machinery</t>
  </si>
  <si>
    <t>Struck or Injured By - Fellow Workers, Patient or Other Person</t>
  </si>
  <si>
    <t>90</t>
  </si>
  <si>
    <t>Other than Physical Cause of Injury</t>
  </si>
  <si>
    <t>12</t>
  </si>
  <si>
    <t>Caught in - Object Handled</t>
  </si>
  <si>
    <t>28</t>
  </si>
  <si>
    <t>Fall - Into Openings</t>
  </si>
  <si>
    <t>17</t>
  </si>
  <si>
    <t>Cut or Puncture by - Object Being Lifted or Handled</t>
  </si>
  <si>
    <t>18</t>
  </si>
  <si>
    <t>Cut or Puncture by - Powered Hand Tool, Appliance</t>
  </si>
  <si>
    <t>Rubbed or Abraded By - Repetitive Motion</t>
  </si>
  <si>
    <t>76</t>
  </si>
  <si>
    <t>Struck or Injured By - Hand Tool or Machine in Use</t>
  </si>
  <si>
    <t>70</t>
  </si>
  <si>
    <t>Striking Against or Stepping On, NOC</t>
  </si>
  <si>
    <t>Person in Act of a Crime</t>
  </si>
  <si>
    <t>16</t>
  </si>
  <si>
    <t>Cut or Puncture by - Hand Tool, Utensils; Not Powered</t>
  </si>
  <si>
    <t>46</t>
  </si>
  <si>
    <t>Motor Vehicle - Collision with a Fixed Object</t>
  </si>
  <si>
    <t>66</t>
  </si>
  <si>
    <t>Struck or Stepped On - Object Being Lifted or Handled</t>
  </si>
  <si>
    <t>48</t>
  </si>
  <si>
    <t>Motor Vehicle - Vehicle Upset</t>
  </si>
  <si>
    <t>78</t>
  </si>
  <si>
    <t>Struck or Injured By - Moving Parts of Machine</t>
  </si>
  <si>
    <t>85</t>
  </si>
  <si>
    <t>Struck or Injured By - Animal or Insect</t>
  </si>
  <si>
    <t>Strain by - Jumping or Leaping</t>
  </si>
  <si>
    <t>80</t>
  </si>
  <si>
    <t>Struck or Injured By - Object Handled by Others</t>
  </si>
  <si>
    <t>Burn or Scald - Electrical Current</t>
  </si>
  <si>
    <t>Burn or Scald - Fire or Flame</t>
  </si>
  <si>
    <t>82</t>
  </si>
  <si>
    <t>Absorption, Ingestion or Inhalation, NOC</t>
  </si>
  <si>
    <t>05</t>
  </si>
  <si>
    <t>Burn or Scald - Steam or Hot Fluids</t>
  </si>
  <si>
    <t>Burn or Scald - Hot Objects or Substances</t>
  </si>
  <si>
    <t>87</t>
  </si>
  <si>
    <t>Foreign Matter (Body) in Eye(s)</t>
  </si>
  <si>
    <t>15</t>
  </si>
  <si>
    <t>Cut or Puncture by - Broken Glass</t>
  </si>
  <si>
    <t>Struck or Stepped On - Stepping on Sharp Object</t>
  </si>
  <si>
    <t>32</t>
  </si>
  <si>
    <t>Fall - On Ice or Snow</t>
  </si>
  <si>
    <t>09</t>
  </si>
  <si>
    <t>Burn or Scald - Contact With, NOC</t>
  </si>
  <si>
    <t>01</t>
  </si>
  <si>
    <t>Burn or Scald - Chemicals</t>
  </si>
  <si>
    <t>65</t>
  </si>
  <si>
    <t>Struck or Stepped On - Moving Part of Machine</t>
  </si>
  <si>
    <t>61</t>
  </si>
  <si>
    <t>Strain by - Wielding or Throwing</t>
  </si>
  <si>
    <t>20</t>
  </si>
  <si>
    <t>Caught in - Collapsing Materials (Slides of Earth)</t>
  </si>
  <si>
    <t>47</t>
  </si>
  <si>
    <t>96</t>
  </si>
  <si>
    <t>Terrorism</t>
  </si>
  <si>
    <t>06</t>
  </si>
  <si>
    <t>Burn or Scald - Dusts, Gases, Fumes or Vapors</t>
  </si>
  <si>
    <t>95</t>
  </si>
  <si>
    <t>Rubbed or Abraded By, NOC</t>
  </si>
  <si>
    <t>11</t>
  </si>
  <si>
    <t>Burn or Scald - Cold Objects or Substances</t>
  </si>
  <si>
    <t>52</t>
  </si>
  <si>
    <t>Strain by - Continual Noise</t>
  </si>
  <si>
    <t>86</t>
  </si>
  <si>
    <t>Struck or Injured By - Explosion or Flare Back</t>
  </si>
  <si>
    <t>Burn or Scald - Temperature Extremes</t>
  </si>
  <si>
    <t>41</t>
  </si>
  <si>
    <t>67</t>
  </si>
  <si>
    <t>14</t>
  </si>
  <si>
    <t>07</t>
  </si>
  <si>
    <t>40</t>
  </si>
  <si>
    <t>91</t>
  </si>
  <si>
    <t>93</t>
  </si>
  <si>
    <t>Gunshot</t>
  </si>
  <si>
    <t>Nature of Injury</t>
  </si>
  <si>
    <t>Strain or Tear</t>
  </si>
  <si>
    <t>Sprain or Tear</t>
  </si>
  <si>
    <t>Fracture</t>
  </si>
  <si>
    <t>All Other Specific Injuries, NOC</t>
  </si>
  <si>
    <t>All Other Cumulative Injury, NOC</t>
  </si>
  <si>
    <t>Contusion</t>
  </si>
  <si>
    <t>Multiple Physical Injuries Only</t>
  </si>
  <si>
    <t>Laceration</t>
  </si>
  <si>
    <t>37</t>
  </si>
  <si>
    <t>Inflammation</t>
  </si>
  <si>
    <t>Dislocation</t>
  </si>
  <si>
    <t>Concussion</t>
  </si>
  <si>
    <t>Crushing</t>
  </si>
  <si>
    <t xml:space="preserve">Amputation </t>
  </si>
  <si>
    <t>Carpal Tunnel Syndrome</t>
  </si>
  <si>
    <t>Burn</t>
  </si>
  <si>
    <t>Mental Stress</t>
  </si>
  <si>
    <t>Hernia</t>
  </si>
  <si>
    <t>Multiple Injuries Including Both Physical and Psychological</t>
  </si>
  <si>
    <t>Rupture</t>
  </si>
  <si>
    <t>43</t>
  </si>
  <si>
    <t>Puncture</t>
  </si>
  <si>
    <t>Myocardial Infarction</t>
  </si>
  <si>
    <t>Vascular</t>
  </si>
  <si>
    <t>Foreign Body</t>
  </si>
  <si>
    <t>No Physical Injury</t>
  </si>
  <si>
    <t>Mental Disorder</t>
  </si>
  <si>
    <t>71</t>
  </si>
  <si>
    <t>All Other Occupational Disease Injury, NOC</t>
  </si>
  <si>
    <t>Respiratory Disorders</t>
  </si>
  <si>
    <t>36</t>
  </si>
  <si>
    <t>Infection</t>
  </si>
  <si>
    <t>Electric Shock</t>
  </si>
  <si>
    <t>Severance</t>
  </si>
  <si>
    <t>Syncope</t>
  </si>
  <si>
    <t>Dermatitis</t>
  </si>
  <si>
    <t>Hearing Loss or Impairment</t>
  </si>
  <si>
    <t>Heat Prostration</t>
  </si>
  <si>
    <t>Vision Loss</t>
  </si>
  <si>
    <t>42</t>
  </si>
  <si>
    <t>Poisoning - General</t>
  </si>
  <si>
    <t>72</t>
  </si>
  <si>
    <t>Loss of Hearing</t>
  </si>
  <si>
    <t>Poisoning - Chemical</t>
  </si>
  <si>
    <t>73</t>
  </si>
  <si>
    <t>Contagious Disease</t>
  </si>
  <si>
    <t>Dust Disease, NOC</t>
  </si>
  <si>
    <t>Cancer</t>
  </si>
  <si>
    <t>Angina Pectoris</t>
  </si>
  <si>
    <t>22</t>
  </si>
  <si>
    <t>Enucleation</t>
  </si>
  <si>
    <t>Freezing</t>
  </si>
  <si>
    <t>Poisoning - Metal</t>
  </si>
  <si>
    <t>Radiation</t>
  </si>
  <si>
    <t>Asphyxiation</t>
  </si>
  <si>
    <t>Asbestosis</t>
  </si>
  <si>
    <t>Hepatitis Losses</t>
  </si>
  <si>
    <t>Psychiatric</t>
  </si>
  <si>
    <t>62</t>
  </si>
  <si>
    <t>Black Lung</t>
  </si>
  <si>
    <t>VDT-Related Diseases</t>
  </si>
  <si>
    <t>63</t>
  </si>
  <si>
    <t>Part of Body</t>
  </si>
  <si>
    <t xml:space="preserve"> </t>
  </si>
  <si>
    <t>Trunk - Lower Back Area</t>
  </si>
  <si>
    <t>Multiple Body Parts - Multiple Body Parts</t>
  </si>
  <si>
    <t>38</t>
  </si>
  <si>
    <t>Upper Extremities - Shoulder(s)</t>
  </si>
  <si>
    <t>Lower Extremities - Knee</t>
  </si>
  <si>
    <t>Upper Extremities - Wrist</t>
  </si>
  <si>
    <t>Upper Extremities - Finger(s)</t>
  </si>
  <si>
    <t>35</t>
  </si>
  <si>
    <t>Upper Extremities - Hand</t>
  </si>
  <si>
    <t>Lower Extremities - Ankle</t>
  </si>
  <si>
    <t>Head - Multiple Head Injury</t>
  </si>
  <si>
    <t>Lower Extremities - Lower Leg</t>
  </si>
  <si>
    <t>Upper Extremities - Lower Arm</t>
  </si>
  <si>
    <t>Lower Extremities - Foot</t>
  </si>
  <si>
    <t>Upper Extremities - Elbow</t>
  </si>
  <si>
    <t>Upper Extremities - Multiple Upper Extremities</t>
  </si>
  <si>
    <t>Head - Brain</t>
  </si>
  <si>
    <t>Upper Extremities - Upper Arm</t>
  </si>
  <si>
    <t>Trunk - Upper Back Area</t>
  </si>
  <si>
    <t>Neck - Soft Tissue</t>
  </si>
  <si>
    <t>Trunk - Abdomen Including Groin</t>
  </si>
  <si>
    <t>Head - Soft Tissue</t>
  </si>
  <si>
    <t>Trunk - Lumbar and /or Sacral Vertebrae</t>
  </si>
  <si>
    <t>Upper Extremities - Wrist(s) &amp; Hand(s)</t>
  </si>
  <si>
    <t>Multiple Body Parts - Body Systems and Multiple Body</t>
  </si>
  <si>
    <t>Trunk - Chest</t>
  </si>
  <si>
    <t>51</t>
  </si>
  <si>
    <t>Lower Extremities - Hip</t>
  </si>
  <si>
    <t>Upper Extremities - Thumb</t>
  </si>
  <si>
    <t>Lower Extremities - Multiple Lower Extremities</t>
  </si>
  <si>
    <t>Head - Skull</t>
  </si>
  <si>
    <t>Multiple Body Parts - Insufficient Info to Classify</t>
  </si>
  <si>
    <t>Neck - Disc</t>
  </si>
  <si>
    <t>Multiple Body Parts - No Physical Injury</t>
  </si>
  <si>
    <t>Trunk - Disc</t>
  </si>
  <si>
    <t>Neck - Multiple Neck Injury</t>
  </si>
  <si>
    <t>Head - Eye(s)</t>
  </si>
  <si>
    <t>Trunk - Multiple Trunk</t>
  </si>
  <si>
    <t>Lower Extremities - Upper Leg</t>
  </si>
  <si>
    <t>Trunk - Pelvis</t>
  </si>
  <si>
    <t>21</t>
  </si>
  <si>
    <t>Neck - Vertebrae</t>
  </si>
  <si>
    <t>Trunk - Heart</t>
  </si>
  <si>
    <t>Trunk - Internal Organs</t>
  </si>
  <si>
    <t>Trunk - Spinal Cord</t>
  </si>
  <si>
    <t>Lower Extremities - Toe</t>
  </si>
  <si>
    <t>Head - Facial Bones</t>
  </si>
  <si>
    <t>Trunk - Lungs</t>
  </si>
  <si>
    <t>23</t>
  </si>
  <si>
    <t>Neck - Spinal Cord</t>
  </si>
  <si>
    <t>Trunk - Buttocks</t>
  </si>
  <si>
    <t>Head - Ear(s)</t>
  </si>
  <si>
    <t>Head - Teeth</t>
  </si>
  <si>
    <t>Lower Extremities - Great Toe</t>
  </si>
  <si>
    <t>Head - Mouth</t>
  </si>
  <si>
    <t>Head - Nose</t>
  </si>
  <si>
    <t>Trunk - Sacrum and Coccyx</t>
  </si>
  <si>
    <t>Neck - Trachea</t>
  </si>
  <si>
    <t>24</t>
  </si>
  <si>
    <t>Neck - Larynx</t>
  </si>
  <si>
    <t>Multiple Body Parts - Artificial Appliance</t>
  </si>
  <si>
    <t>Insurer Underwriting Experience by Calendar Year</t>
  </si>
  <si>
    <t>[1]</t>
  </si>
  <si>
    <t>Direct Earned Premium ($ in Millions)</t>
  </si>
  <si>
    <t>Gross of Deductible Credits</t>
  </si>
  <si>
    <t>Direct Losses &amp; Expenses ($ in Millions)</t>
  </si>
  <si>
    <t>As Percentage of Earned Premium</t>
  </si>
  <si>
    <t>Paid Losses</t>
  </si>
  <si>
    <t>a.</t>
  </si>
  <si>
    <t>i.</t>
  </si>
  <si>
    <t>Insurer</t>
  </si>
  <si>
    <t>ii.</t>
  </si>
  <si>
    <r>
      <t>CIGA</t>
    </r>
    <r>
      <rPr>
        <vertAlign val="superscript"/>
        <sz val="10"/>
        <rFont val="Arial"/>
        <family val="2"/>
      </rPr>
      <t>[2]</t>
    </r>
  </si>
  <si>
    <t>iii.</t>
  </si>
  <si>
    <t>b.</t>
  </si>
  <si>
    <t>Medical</t>
  </si>
  <si>
    <t>Total Medical Paid</t>
  </si>
  <si>
    <t>c.</t>
  </si>
  <si>
    <t>Total Paid Losses</t>
  </si>
  <si>
    <t>Total Losses Paid</t>
  </si>
  <si>
    <r>
      <t>Change in Insurer Reserves</t>
    </r>
    <r>
      <rPr>
        <vertAlign val="superscript"/>
        <sz val="10"/>
        <rFont val="Arial"/>
        <family val="2"/>
      </rPr>
      <t>[3]</t>
    </r>
  </si>
  <si>
    <t>Insurer Losses Incurred</t>
  </si>
  <si>
    <t>[1c.i. + 2]</t>
  </si>
  <si>
    <t>Insurer Loss Adjustment Expenses (LAE)</t>
  </si>
  <si>
    <t>Allocated</t>
  </si>
  <si>
    <r>
      <t>Unallocated</t>
    </r>
    <r>
      <rPr>
        <vertAlign val="superscript"/>
        <sz val="10"/>
        <rFont val="Arial"/>
        <family val="2"/>
      </rPr>
      <t>[3]</t>
    </r>
  </si>
  <si>
    <t>Total LAE</t>
  </si>
  <si>
    <t>Commissions &amp; Brokerage</t>
  </si>
  <si>
    <t>Other Acquisition Expenses</t>
  </si>
  <si>
    <t>General Expenses</t>
  </si>
  <si>
    <t>Premium &amp; Other Taxes</t>
  </si>
  <si>
    <t>Insurer Total Expenses</t>
  </si>
  <si>
    <t>Insurer Total Losses &amp; Expenses</t>
  </si>
  <si>
    <t>[3 + 9]</t>
  </si>
  <si>
    <t>Insurer Policyholder Dividends</t>
  </si>
  <si>
    <t>Insurer Pre-Tax Underwriting</t>
  </si>
  <si>
    <r>
      <t>Profit (Loss)</t>
    </r>
    <r>
      <rPr>
        <vertAlign val="superscript"/>
        <sz val="10"/>
        <rFont val="Arial"/>
        <family val="2"/>
      </rPr>
      <t>[4]</t>
    </r>
  </si>
  <si>
    <t>[100% - 10 - 11] x Earned Premium ($ in Millions)</t>
  </si>
  <si>
    <t>Notes:</t>
  </si>
  <si>
    <t>Figures have been updated since the issuance of last year's report.</t>
  </si>
  <si>
    <t>[2]</t>
  </si>
  <si>
    <t>CIGA loss payments are shown above for informational purposes only, and are not included in the Insurer Pre-Tax Underwriting Profit (Loss) (line 12).</t>
  </si>
  <si>
    <t>[3]</t>
  </si>
  <si>
    <t>[4]</t>
  </si>
  <si>
    <r>
      <t xml:space="preserve">Insurer Pre-Tax Underwriting Profit (Loss) represents only the underwriting profit (loss) of California workers' compensation insured policies, and is prior to reinsurance assumed or ceded, prior to the application of deductible credits or retrospective rating plan adjustments, and does not include any provision for investment income or federal income taxes.  (See NAIC's </t>
    </r>
    <r>
      <rPr>
        <i/>
        <sz val="10"/>
        <rFont val="Arial"/>
        <family val="2"/>
      </rPr>
      <t>Report on Profitability By Line By State</t>
    </r>
    <r>
      <rPr>
        <sz val="10"/>
        <rFont val="Arial"/>
        <family val="2"/>
      </rPr>
      <t>, which is published annually, for an estimate of the overall profitability of California workers' compensation.)</t>
    </r>
  </si>
  <si>
    <t>Source:  WCIRB expense calls.</t>
  </si>
  <si>
    <t>Average</t>
  </si>
  <si>
    <t>Cost of</t>
  </si>
  <si>
    <t>Cost Per</t>
  </si>
  <si>
    <t>Physician Specialty</t>
  </si>
  <si>
    <t>Reports</t>
  </si>
  <si>
    <t>Report</t>
  </si>
  <si>
    <t>All Others</t>
  </si>
  <si>
    <t>Total/Average</t>
  </si>
  <si>
    <t>Orthopedic</t>
  </si>
  <si>
    <t>Internal Medicine &amp; Cardiology</t>
  </si>
  <si>
    <t>Chiropractor</t>
  </si>
  <si>
    <t>Psychologist/Behavioral Health</t>
  </si>
  <si>
    <t>Psychiatry</t>
  </si>
  <si>
    <t>Neurology</t>
  </si>
  <si>
    <t>Distribution of Calendar Year Medical Costs Paid</t>
  </si>
  <si>
    <t>Medical Payment Type</t>
  </si>
  <si>
    <t>Medical
 Payments
($000)</t>
  </si>
  <si>
    <t>As % of Total Medical Payments</t>
  </si>
  <si>
    <t xml:space="preserve"> As % of Total Medical Payments</t>
  </si>
  <si>
    <t>Medical Payments Made Directly to Injured Workers</t>
  </si>
  <si>
    <t xml:space="preserve">Physician Services </t>
  </si>
  <si>
    <t>Medical-Legal Evaluation Payments</t>
  </si>
  <si>
    <t xml:space="preserve">Pharmaceuticals </t>
  </si>
  <si>
    <t>Hospital - Outpatient</t>
  </si>
  <si>
    <t>Medical Liens</t>
  </si>
  <si>
    <t>Hospital - Inpatient</t>
  </si>
  <si>
    <t>Medical Supplies and Equipment</t>
  </si>
  <si>
    <t>Medical Payments Related to Medicare Set-asides</t>
  </si>
  <si>
    <t>Dental Services</t>
  </si>
  <si>
    <t>Capitated Medical Payments</t>
  </si>
  <si>
    <t>Reimbursements to Medicare</t>
  </si>
  <si>
    <t>Other Medical Services</t>
  </si>
  <si>
    <t>Total Medical Payments</t>
  </si>
  <si>
    <t>Figures have been updated since the issuance of last year’s report.</t>
  </si>
  <si>
    <t>Sources:</t>
  </si>
  <si>
    <t>WCIRB aggregate indemnity and medical cost calls</t>
  </si>
  <si>
    <t>Distribution of Medical Service Payments by Type of Provider</t>
  </si>
  <si>
    <t>Provider Type</t>
  </si>
  <si>
    <t>Medical
Service Payments ($000)</t>
  </si>
  <si>
    <t xml:space="preserve"> As % of Total Medical Service Payments</t>
  </si>
  <si>
    <t>Hospital-Based Provider</t>
  </si>
  <si>
    <t>Physician Specialist</t>
  </si>
  <si>
    <t>Surgeon</t>
  </si>
  <si>
    <t>MD General Practitioner</t>
  </si>
  <si>
    <t>Physical Therapist</t>
  </si>
  <si>
    <t>Pharmacist</t>
  </si>
  <si>
    <t>Ambulatory Surgical Center (ASC) Provider</t>
  </si>
  <si>
    <t>Durable Medical Equipment (DME) Supplier</t>
  </si>
  <si>
    <t>Psychology, Psychiatry, &amp; Neurology</t>
  </si>
  <si>
    <t>Occupational Health Provider</t>
  </si>
  <si>
    <t>Rehabilitation Provider</t>
  </si>
  <si>
    <t>Chiropractic</t>
  </si>
  <si>
    <t>Home Health Provider</t>
  </si>
  <si>
    <t>Lab Testing Provider</t>
  </si>
  <si>
    <t>Dentist</t>
  </si>
  <si>
    <t>Acupuncturist</t>
  </si>
  <si>
    <t>Marriage, Family and Counselors</t>
  </si>
  <si>
    <t>Podiatrist</t>
  </si>
  <si>
    <t>Optometrist</t>
  </si>
  <si>
    <t>Social Workers</t>
  </si>
  <si>
    <t>Others</t>
  </si>
  <si>
    <t>Total Medical Service Payments</t>
  </si>
  <si>
    <t>Distribution of Physician Service Payments</t>
  </si>
  <si>
    <t>Physician Service by Type of Procedure</t>
  </si>
  <si>
    <t>Physician Service Payments
($000)</t>
  </si>
  <si>
    <t xml:space="preserve"> As % of Total Physician Service Payments</t>
  </si>
  <si>
    <t>Evaluation &amp; Management</t>
  </si>
  <si>
    <t>Physical Medicine</t>
  </si>
  <si>
    <t>Surgery</t>
  </si>
  <si>
    <t>Radiology</t>
  </si>
  <si>
    <t>Special Services &amp; Reports</t>
  </si>
  <si>
    <t>Medicine</t>
  </si>
  <si>
    <t>Pathology &amp; Laboratory</t>
  </si>
  <si>
    <t>Anesthesia</t>
  </si>
  <si>
    <t>Acupuncture</t>
  </si>
  <si>
    <t>Other</t>
  </si>
  <si>
    <t>Total Physician Service Payments</t>
  </si>
  <si>
    <t>Exhibit 1.4</t>
  </si>
  <si>
    <t>Exhibit 1.5</t>
  </si>
  <si>
    <t>Exhibit 1.6</t>
  </si>
  <si>
    <t>Exhibit 3.1</t>
  </si>
  <si>
    <t>Exhibit 11</t>
  </si>
  <si>
    <t>Exhibit 12</t>
  </si>
  <si>
    <t>Exhibit 13</t>
  </si>
  <si>
    <t>Exhibit 14</t>
  </si>
  <si>
    <t>Exhibit 15</t>
  </si>
  <si>
    <t>% of Total</t>
  </si>
  <si>
    <t>Paid ($000)</t>
  </si>
  <si>
    <t>Services</t>
  </si>
  <si>
    <t>Total Payments for Medical Services (Subtotal)</t>
  </si>
  <si>
    <t>Physician Services (Subtotal)</t>
  </si>
  <si>
    <t>Interpreter Services</t>
  </si>
  <si>
    <t>Copy Services</t>
  </si>
  <si>
    <t>Total Calendar Year Medical Payments</t>
  </si>
  <si>
    <t>Exhibit 1.1</t>
  </si>
  <si>
    <t>Exhibit 2.1</t>
  </si>
  <si>
    <t>2011 figures include a reallocation made by the State Compensation Insurance Fund to move $500 million of reserves from loss to ULAE.  2017 figures include a reallocation made by the State Compensation Insurance Fund to move $450 million of reserves from loss to ULAE.</t>
  </si>
  <si>
    <t>[4c + 5 + 6 + 7 + 8]</t>
  </si>
  <si>
    <t>WCIRB medical transaction data</t>
  </si>
  <si>
    <t>Sources: WCIRB medical transaction data</t>
  </si>
  <si>
    <t>Sources: WCIRB medical transaction data.  All figures are based on medical-legal transactions reported on all claim types from all accident years within the service year.</t>
  </si>
  <si>
    <t>Struck or Stepped On - Sanding, Scraping, Cleaning Operation</t>
  </si>
  <si>
    <t>Motor Vehicle - Crash of Airplane</t>
  </si>
  <si>
    <t>Motor Vehicle - Crash of Rail Vehicle</t>
  </si>
  <si>
    <t>Burn or Scald - Welding Operations</t>
  </si>
  <si>
    <t>Burn or Scald - Abnormal Air Pressure</t>
  </si>
  <si>
    <t>Mold</t>
  </si>
  <si>
    <t>88</t>
  </si>
  <si>
    <t>Natural Disasters</t>
  </si>
  <si>
    <t>Motor Vehicle - Crash of Water Vehicle</t>
  </si>
  <si>
    <t>08</t>
  </si>
  <si>
    <t>Burn or Scald - Radiation</t>
  </si>
  <si>
    <r>
      <t>2020</t>
    </r>
    <r>
      <rPr>
        <vertAlign val="superscript"/>
        <sz val="10"/>
        <color indexed="8"/>
        <rFont val="Arial"/>
        <family val="2"/>
      </rPr>
      <t>[1]</t>
    </r>
  </si>
  <si>
    <t>Skilled Nursing &amp; Custodial Care Provider</t>
  </si>
  <si>
    <t>Radiologist</t>
  </si>
  <si>
    <t>Byssinosis</t>
  </si>
  <si>
    <t>83</t>
  </si>
  <si>
    <t>Pandemic</t>
  </si>
  <si>
    <t>COVID-19</t>
  </si>
  <si>
    <r>
      <t>Paid Medical-Legal Costs</t>
    </r>
    <r>
      <rPr>
        <b/>
        <vertAlign val="superscript"/>
        <sz val="10"/>
        <color theme="1"/>
        <rFont val="Arial"/>
        <family val="2"/>
      </rPr>
      <t>[1]</t>
    </r>
  </si>
  <si>
    <r>
      <t>Service Year 2020</t>
    </r>
    <r>
      <rPr>
        <vertAlign val="superscript"/>
        <sz val="10"/>
        <color theme="1"/>
        <rFont val="Arial"/>
        <family val="2"/>
      </rPr>
      <t>[2]</t>
    </r>
  </si>
  <si>
    <r>
      <t>Service Year 2019</t>
    </r>
    <r>
      <rPr>
        <vertAlign val="superscript"/>
        <sz val="10"/>
        <color theme="1"/>
        <rFont val="Arial"/>
        <family val="2"/>
      </rPr>
      <t>[2]</t>
    </r>
  </si>
  <si>
    <t>Figures have been updated form those in last year's report.</t>
  </si>
  <si>
    <t>Medical Cost Containment Program (MCCP) costs on claims covered by policies incepting prior to July 1, 2010 are considered medical loss; those on claims covered by policies incepting July 1, 2010 and beyond are considered allocated loss adjustment expenses.  The amount of MCCP costs reported as allocated loss adjustment expenses for calendar year 2022 is $291 million.</t>
  </si>
  <si>
    <r>
      <t>2021</t>
    </r>
    <r>
      <rPr>
        <vertAlign val="superscript"/>
        <sz val="10"/>
        <color indexed="8"/>
        <rFont val="Arial"/>
        <family val="2"/>
      </rPr>
      <t>[1]</t>
    </r>
  </si>
  <si>
    <t>Medical Cost Containment Program Payments [2]</t>
  </si>
  <si>
    <r>
      <t>Medical Cost Containment Program Payments</t>
    </r>
    <r>
      <rPr>
        <vertAlign val="superscript"/>
        <sz val="10"/>
        <color theme="1"/>
        <rFont val="Arial"/>
        <family val="2"/>
      </rPr>
      <t>[1]</t>
    </r>
  </si>
  <si>
    <t>Service Year 2022</t>
  </si>
  <si>
    <t>For the purposes of this report, each medical-legal transaction in the WCIRB’s medical transaction data was considered a report. (Please note that with the April 1, 2021 Medical-Legal Fee Schedule, medical-legal coding procedures have changed and the average cost per report shown on Exhibit 2.1 for service year 2021 are not on a comparable basis to that shown for prior service years.)</t>
  </si>
  <si>
    <r>
      <t>Service Year 2021</t>
    </r>
    <r>
      <rPr>
        <vertAlign val="superscript"/>
        <sz val="10"/>
        <color theme="1"/>
        <rFont val="Arial"/>
        <family val="2"/>
      </rPr>
      <t>[2]</t>
    </r>
  </si>
  <si>
    <t>Paid Indemnity Benefits for Calendar Year 2022</t>
  </si>
  <si>
    <t>Voc. Rehab. Education Related</t>
  </si>
  <si>
    <t>Voc. Rehab. Eval.</t>
  </si>
  <si>
    <t>Note:</t>
  </si>
  <si>
    <t>Figures are based on WCIRB transaction data and are from claims with accident dates in 2004 and later and do not compare to figures published in prior reports that were from permanent disability claim survey data from only recent accident years.</t>
  </si>
  <si>
    <t>WCIRB calendar year calls for experience and indemnity transaction data</t>
  </si>
  <si>
    <t>Policy Year 2020 Permanent Disability Summary</t>
  </si>
  <si>
    <t>Summary of Claims by Cause of Injury - Policy Year 2020</t>
  </si>
  <si>
    <t>Summary of Claims by Nature of Injury - Policy Year 2020</t>
  </si>
  <si>
    <t>Summary of Claims by Part of Body - Policy Year 2020</t>
  </si>
  <si>
    <t>Paid Medical Costs for Calendar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</si>
</sst>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0.0%"/>
    <numFmt numFmtId="165" formatCode="&quot;$&quot;#,##0"/>
  </numFmts>
  <fonts count="22">
    <font>
      <sz val="11"/>
      <color theme="1"/>
      <name val="Calibri"/>
      <family val="2"/>
      <scheme val="minor"/>
    </font>
    <font>
      <sz val="10"/>
      <name val="Univers 55"/>
    </font>
    <font>
      <sz val="10"/>
      <name val="Arial"/>
      <family val="2"/>
    </font>
    <font>
      <u/>
      <sz val="10"/>
      <name val="Arial"/>
      <family val="2"/>
    </font>
    <font>
      <b/>
      <sz val="10"/>
      <name val="Arial"/>
      <family val="2"/>
    </font>
    <font>
      <b/>
      <sz val="12"/>
      <name val="Arial"/>
      <family val="2"/>
    </font>
    <font>
      <vertAlign val="superscript"/>
      <sz val="10"/>
      <name val="Arial"/>
      <family val="2"/>
    </font>
    <font>
      <sz val="10"/>
      <color indexed="10"/>
      <name val="Arial"/>
      <family val="2"/>
    </font>
    <font>
      <i/>
      <sz val="10"/>
      <name val="Arial"/>
      <family val="2"/>
    </font>
    <font>
      <vertAlign val="superscript"/>
      <sz val="10"/>
      <color indexed="8"/>
      <name val="Arial"/>
      <family val="2"/>
    </font>
    <font>
      <sz val="10"/>
      <color indexed="8"/>
      <name val="Arial"/>
      <family val="2"/>
    </font>
    <font>
      <vertAlign val="superscript"/>
      <sz val="10"/>
      <color theme="1"/>
      <name val="Arial"/>
      <family val="2"/>
    </font>
    <font>
      <sz val="10"/>
      <color theme="1"/>
      <name val="Arial"/>
      <family val="2"/>
    </font>
    <font>
      <b/>
      <sz val="10"/>
      <color theme="1"/>
      <name val="Arial"/>
      <family val="2"/>
    </font>
    <font>
      <u/>
      <sz val="10"/>
      <color theme="1"/>
      <name val="Arial"/>
      <family val="2"/>
    </font>
    <font>
      <sz val="10"/>
      <color rgb="FFFF0000"/>
      <name val="Arial"/>
      <family val="2"/>
    </font>
    <font>
      <b/>
      <sz val="10"/>
      <color rgb="FFFF0000"/>
      <name val="Arial"/>
      <family val="2"/>
    </font>
    <font>
      <b/>
      <sz val="10"/>
      <color rgb="FF000000"/>
      <name val="Arial"/>
      <family val="2"/>
    </font>
    <font>
      <sz val="11"/>
      <color indexed="8"/>
      <name val="Calibri"/>
      <family val="2"/>
    </font>
    <font>
      <sz val="10"/>
      <name val="Univers 55"/>
      <family val="2"/>
    </font>
    <font>
      <b/>
      <vertAlign val="superscript"/>
      <sz val="10"/>
      <color theme="1"/>
      <name val="Arial"/>
      <family val="2"/>
    </font>
    <font>
      <vertAlign val="superscript"/>
      <sz val="10"/>
      <color theme="1"/>
      <name val="Tahoma"/>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bottom style="thin">
        <color indexed="55"/>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tint="0.499984740745262"/>
      </bottom>
      <diagonal/>
    </border>
  </borders>
  <cellStyleXfs count="4">
    <xf numFmtId="0" fontId="0" fillId="0" borderId="0"/>
    <xf numFmtId="0" fontId="1" fillId="0" borderId="0"/>
    <xf numFmtId="43" fontId="1" fillId="0" borderId="0" applyFont="0" applyFill="0" applyBorder="0" applyAlignment="0" applyProtection="0"/>
    <xf numFmtId="0" fontId="10" fillId="0" borderId="0"/>
  </cellStyleXfs>
  <cellXfs count="207">
    <xf numFmtId="0" fontId="0" fillId="0" borderId="0" xfId="0"/>
    <xf numFmtId="0" fontId="2" fillId="0" borderId="0" xfId="1" applyFont="1"/>
    <xf numFmtId="3" fontId="2" fillId="0" borderId="0" xfId="1" applyNumberFormat="1" applyFont="1"/>
    <xf numFmtId="3" fontId="2" fillId="0" borderId="0" xfId="1" applyNumberFormat="1" applyFont="1" applyAlignment="1">
      <alignment horizontal="right" indent="1"/>
    </xf>
    <xf numFmtId="0" fontId="2" fillId="0" borderId="0" xfId="1" applyFont="1" applyAlignment="1">
      <alignment horizontal="right"/>
    </xf>
    <xf numFmtId="0" fontId="2" fillId="0" borderId="0" xfId="1" applyFont="1" applyAlignment="1">
      <alignment horizontal="left"/>
    </xf>
    <xf numFmtId="0" fontId="2" fillId="0" borderId="0" xfId="1" applyFont="1" applyAlignment="1">
      <alignment horizontal="right" indent="1"/>
    </xf>
    <xf numFmtId="3" fontId="2" fillId="0" borderId="0" xfId="1" applyNumberFormat="1" applyFont="1" applyBorder="1" applyAlignment="1">
      <alignment horizontal="right" indent="1"/>
    </xf>
    <xf numFmtId="3" fontId="2" fillId="0" borderId="1" xfId="1" applyNumberFormat="1" applyFont="1" applyBorder="1" applyAlignment="1">
      <alignment horizontal="right" indent="1"/>
    </xf>
    <xf numFmtId="0" fontId="2" fillId="0" borderId="1" xfId="1" applyFont="1" applyBorder="1" applyAlignment="1">
      <alignment horizontal="right" indent="1"/>
    </xf>
    <xf numFmtId="0" fontId="2" fillId="0" borderId="1" xfId="1" applyFont="1" applyBorder="1"/>
    <xf numFmtId="0" fontId="2" fillId="0" borderId="0" xfId="1" applyFont="1" applyAlignment="1">
      <alignment horizontal="center"/>
    </xf>
    <xf numFmtId="1" fontId="2" fillId="0" borderId="0" xfId="1" applyNumberFormat="1" applyFont="1"/>
    <xf numFmtId="1" fontId="2" fillId="0" borderId="0" xfId="1" applyNumberFormat="1" applyFont="1" applyAlignment="1">
      <alignment horizontal="right"/>
    </xf>
    <xf numFmtId="1" fontId="2" fillId="0" borderId="0" xfId="1" quotePrefix="1" applyNumberFormat="1" applyFont="1" applyAlignment="1">
      <alignment horizontal="right"/>
    </xf>
    <xf numFmtId="0" fontId="3" fillId="0" borderId="0" xfId="1" applyFont="1" applyBorder="1" applyAlignment="1">
      <alignment horizontal="center"/>
    </xf>
    <xf numFmtId="0" fontId="3" fillId="0" borderId="0" xfId="1" applyFont="1" applyBorder="1"/>
    <xf numFmtId="0" fontId="4" fillId="0" borderId="0" xfId="1" applyFont="1" applyAlignment="1">
      <alignment horizontal="centerContinuous"/>
    </xf>
    <xf numFmtId="0" fontId="2" fillId="0" borderId="0" xfId="1" applyFont="1" applyAlignment="1">
      <alignment horizontal="centerContinuous"/>
    </xf>
    <xf numFmtId="0" fontId="4" fillId="0" borderId="0" xfId="0" applyFont="1" applyAlignment="1">
      <alignment horizontal="centerContinuous"/>
    </xf>
    <xf numFmtId="0" fontId="4" fillId="0" borderId="0" xfId="0" applyFont="1" applyAlignment="1"/>
    <xf numFmtId="0" fontId="2" fillId="0" borderId="0" xfId="0" applyFont="1"/>
    <xf numFmtId="0" fontId="2" fillId="0" borderId="1" xfId="0" applyFont="1" applyBorder="1"/>
    <xf numFmtId="0" fontId="2" fillId="0" borderId="0" xfId="0" applyFont="1" applyAlignment="1">
      <alignment horizontal="center"/>
    </xf>
    <xf numFmtId="3" fontId="2" fillId="0" borderId="0" xfId="0" applyNumberFormat="1" applyFont="1"/>
    <xf numFmtId="164" fontId="2" fillId="0" borderId="0" xfId="0" applyNumberFormat="1" applyFont="1"/>
    <xf numFmtId="10" fontId="2" fillId="0" borderId="0" xfId="0" quotePrefix="1" applyNumberFormat="1" applyFont="1" applyAlignment="1">
      <alignment horizontal="right"/>
    </xf>
    <xf numFmtId="0" fontId="2" fillId="0" borderId="0" xfId="0" quotePrefix="1" applyFont="1" applyAlignment="1">
      <alignment horizontal="center"/>
    </xf>
    <xf numFmtId="10" fontId="2" fillId="0" borderId="0" xfId="0" applyNumberFormat="1" applyFont="1" applyAlignment="1">
      <alignment horizontal="left"/>
    </xf>
    <xf numFmtId="10" fontId="2" fillId="0" borderId="0" xfId="0" applyNumberFormat="1" applyFont="1" applyAlignment="1">
      <alignment horizontal="right"/>
    </xf>
    <xf numFmtId="10" fontId="2" fillId="0" borderId="2" xfId="0" applyNumberFormat="1" applyFont="1" applyBorder="1" applyAlignment="1">
      <alignment horizontal="right"/>
    </xf>
    <xf numFmtId="0" fontId="2" fillId="0" borderId="2" xfId="0" quotePrefix="1" applyFont="1" applyBorder="1" applyAlignment="1">
      <alignment horizontal="center"/>
    </xf>
    <xf numFmtId="10" fontId="2" fillId="0" borderId="2" xfId="0" applyNumberFormat="1" applyFont="1" applyBorder="1" applyAlignment="1">
      <alignment horizontal="left"/>
    </xf>
    <xf numFmtId="0" fontId="2" fillId="0" borderId="0" xfId="0" applyFont="1" applyBorder="1"/>
    <xf numFmtId="3" fontId="2" fillId="0" borderId="2" xfId="0" applyNumberFormat="1" applyFont="1" applyBorder="1"/>
    <xf numFmtId="164" fontId="2" fillId="0" borderId="2" xfId="0" applyNumberFormat="1" applyFont="1" applyBorder="1"/>
    <xf numFmtId="0" fontId="3" fillId="0" borderId="0" xfId="0" applyFont="1"/>
    <xf numFmtId="3" fontId="2" fillId="0" borderId="1" xfId="0" applyNumberFormat="1" applyFont="1" applyBorder="1"/>
    <xf numFmtId="164" fontId="2" fillId="0" borderId="1" xfId="0" applyNumberFormat="1" applyFont="1" applyBorder="1"/>
    <xf numFmtId="3" fontId="2" fillId="0" borderId="0" xfId="0" applyNumberFormat="1" applyFont="1" applyAlignment="1">
      <alignment horizontal="center"/>
    </xf>
    <xf numFmtId="3" fontId="3" fillId="0" borderId="0" xfId="0" applyNumberFormat="1" applyFont="1" applyBorder="1" applyAlignment="1">
      <alignment horizontal="center"/>
    </xf>
    <xf numFmtId="0" fontId="3" fillId="0" borderId="0" xfId="0" applyFont="1" applyBorder="1" applyAlignment="1">
      <alignment horizontal="center"/>
    </xf>
    <xf numFmtId="3" fontId="2" fillId="0" borderId="0" xfId="0" applyNumberFormat="1" applyFont="1" applyFill="1" applyAlignment="1">
      <alignment horizontal="right" indent="1"/>
    </xf>
    <xf numFmtId="164" fontId="2" fillId="0" borderId="0" xfId="0" applyNumberFormat="1" applyFont="1" applyAlignment="1">
      <alignment horizontal="right" indent="1"/>
    </xf>
    <xf numFmtId="3" fontId="2" fillId="0" borderId="0" xfId="0" applyNumberFormat="1" applyFont="1" applyAlignment="1">
      <alignment horizontal="right" indent="1"/>
    </xf>
    <xf numFmtId="3" fontId="2" fillId="0" borderId="1" xfId="0" applyNumberFormat="1" applyFont="1" applyBorder="1" applyAlignment="1">
      <alignment horizontal="right" indent="1"/>
    </xf>
    <xf numFmtId="164" fontId="2" fillId="0" borderId="1" xfId="0" applyNumberFormat="1" applyFont="1" applyBorder="1" applyAlignment="1">
      <alignment horizontal="right" indent="1"/>
    </xf>
    <xf numFmtId="0" fontId="2" fillId="0" borderId="0" xfId="0" applyFont="1" applyAlignment="1">
      <alignment horizontal="centerContinuous"/>
    </xf>
    <xf numFmtId="0" fontId="2" fillId="0" borderId="0" xfId="0" applyFont="1" applyAlignment="1">
      <alignment vertical="top"/>
    </xf>
    <xf numFmtId="0" fontId="5" fillId="0" borderId="0" xfId="0" applyFont="1" applyAlignment="1">
      <alignment horizontal="centerContinuous" vertical="center"/>
    </xf>
    <xf numFmtId="0" fontId="2" fillId="0" borderId="0" xfId="0" applyFont="1" applyBorder="1" applyAlignment="1">
      <alignment horizontal="center"/>
    </xf>
    <xf numFmtId="0" fontId="6" fillId="0" borderId="1" xfId="0" applyFont="1" applyBorder="1" applyAlignment="1">
      <alignment horizontal="right"/>
    </xf>
    <xf numFmtId="0" fontId="4" fillId="0" borderId="0" xfId="0" applyFont="1"/>
    <xf numFmtId="0" fontId="4" fillId="0" borderId="0" xfId="0" applyFont="1" applyBorder="1" applyAlignment="1">
      <alignment horizontal="centerContinuous"/>
    </xf>
    <xf numFmtId="0" fontId="4" fillId="0" borderId="0" xfId="0" applyFont="1" applyBorder="1"/>
    <xf numFmtId="0" fontId="2" fillId="0" borderId="0" xfId="0" applyFont="1" applyAlignment="1"/>
    <xf numFmtId="6" fontId="2" fillId="0" borderId="0" xfId="0" applyNumberFormat="1" applyFont="1"/>
    <xf numFmtId="0" fontId="2" fillId="0" borderId="0" xfId="0" applyFont="1" applyBorder="1" applyAlignment="1"/>
    <xf numFmtId="0" fontId="2" fillId="0" borderId="0" xfId="0" applyFont="1" applyAlignment="1">
      <alignment horizontal="right"/>
    </xf>
    <xf numFmtId="0" fontId="2" fillId="0" borderId="0" xfId="0" applyFont="1" applyAlignment="1">
      <alignment horizontal="left"/>
    </xf>
    <xf numFmtId="0" fontId="2" fillId="0" borderId="1" xfId="0" applyFont="1" applyBorder="1" applyAlignment="1">
      <alignment horizontal="left"/>
    </xf>
    <xf numFmtId="6" fontId="2" fillId="0" borderId="1" xfId="0" applyNumberFormat="1" applyFont="1" applyBorder="1"/>
    <xf numFmtId="164" fontId="2" fillId="0" borderId="0" xfId="0" applyNumberFormat="1" applyFont="1" applyBorder="1"/>
    <xf numFmtId="0" fontId="2" fillId="0" borderId="0" xfId="0" applyFont="1" applyBorder="1" applyAlignment="1">
      <alignment horizontal="left"/>
    </xf>
    <xf numFmtId="164" fontId="7" fillId="0" borderId="0" xfId="0" applyNumberFormat="1" applyFont="1"/>
    <xf numFmtId="37" fontId="2" fillId="0" borderId="0" xfId="0" applyNumberFormat="1" applyFont="1"/>
    <xf numFmtId="0" fontId="6" fillId="0" borderId="0" xfId="0" applyFont="1" applyAlignment="1">
      <alignment horizontal="right" vertical="top"/>
    </xf>
    <xf numFmtId="0" fontId="2" fillId="0" borderId="0" xfId="0" applyFont="1" applyAlignment="1">
      <alignment horizontal="left" vertical="top"/>
    </xf>
    <xf numFmtId="0" fontId="12" fillId="0" borderId="0" xfId="0" applyFont="1"/>
    <xf numFmtId="0" fontId="12" fillId="0" borderId="3" xfId="0" applyFont="1" applyFill="1" applyBorder="1" applyAlignment="1">
      <alignment horizontal="center" vertical="center"/>
    </xf>
    <xf numFmtId="0" fontId="0" fillId="0" borderId="4" xfId="0" applyBorder="1" applyAlignment="1">
      <alignment horizontal="center" wrapText="1"/>
    </xf>
    <xf numFmtId="0" fontId="12" fillId="0" borderId="0" xfId="0" applyFont="1" applyFill="1"/>
    <xf numFmtId="0" fontId="12" fillId="0" borderId="5" xfId="0" applyFont="1" applyFill="1" applyBorder="1" applyAlignment="1"/>
    <xf numFmtId="165" fontId="12" fillId="0" borderId="5" xfId="0" applyNumberFormat="1" applyFont="1" applyFill="1" applyBorder="1" applyAlignment="1">
      <alignment horizontal="right"/>
    </xf>
    <xf numFmtId="0" fontId="12" fillId="0" borderId="3" xfId="0" applyFont="1" applyFill="1" applyBorder="1" applyAlignment="1"/>
    <xf numFmtId="164" fontId="12" fillId="0" borderId="6" xfId="0" applyNumberFormat="1" applyFont="1" applyFill="1" applyBorder="1" applyAlignment="1">
      <alignment horizontal="right" indent="1"/>
    </xf>
    <xf numFmtId="0" fontId="12" fillId="0" borderId="7" xfId="0" applyFont="1" applyFill="1" applyBorder="1" applyAlignment="1"/>
    <xf numFmtId="165" fontId="12" fillId="0" borderId="7" xfId="0" applyNumberFormat="1" applyFont="1" applyFill="1" applyBorder="1" applyAlignment="1">
      <alignment horizontal="right"/>
    </xf>
    <xf numFmtId="0" fontId="12" fillId="0" borderId="8" xfId="0" applyFont="1" applyFill="1" applyBorder="1" applyAlignment="1"/>
    <xf numFmtId="164" fontId="12" fillId="0" borderId="9" xfId="0" applyNumberFormat="1" applyFont="1" applyFill="1" applyBorder="1" applyAlignment="1">
      <alignment horizontal="right" indent="1"/>
    </xf>
    <xf numFmtId="0" fontId="12" fillId="0" borderId="0" xfId="0" applyFont="1" applyFill="1" applyBorder="1" applyAlignment="1"/>
    <xf numFmtId="0" fontId="12" fillId="0" borderId="10" xfId="0" applyFont="1" applyFill="1" applyBorder="1" applyAlignment="1"/>
    <xf numFmtId="0" fontId="12" fillId="0" borderId="1" xfId="0" applyFont="1" applyFill="1" applyBorder="1" applyAlignment="1"/>
    <xf numFmtId="165" fontId="12" fillId="0" borderId="10" xfId="0" applyNumberFormat="1" applyFont="1" applyFill="1" applyBorder="1" applyAlignment="1">
      <alignment horizontal="right"/>
    </xf>
    <xf numFmtId="164" fontId="12" fillId="0" borderId="11" xfId="0" applyNumberFormat="1" applyFont="1" applyFill="1" applyBorder="1" applyAlignment="1">
      <alignment horizontal="right" indent="1"/>
    </xf>
    <xf numFmtId="0" fontId="12" fillId="0" borderId="10" xfId="0" applyFont="1" applyBorder="1" applyAlignment="1"/>
    <xf numFmtId="0" fontId="12" fillId="0" borderId="1" xfId="0" applyFont="1" applyBorder="1" applyAlignment="1"/>
    <xf numFmtId="165" fontId="12" fillId="0" borderId="10" xfId="0" applyNumberFormat="1" applyFont="1" applyBorder="1" applyAlignment="1">
      <alignment horizontal="right"/>
    </xf>
    <xf numFmtId="164" fontId="12" fillId="0" borderId="11" xfId="0" applyNumberFormat="1" applyFont="1" applyBorder="1" applyAlignment="1">
      <alignment horizontal="right" indent="1"/>
    </xf>
    <xf numFmtId="164" fontId="12" fillId="0" borderId="12" xfId="0" applyNumberFormat="1" applyFont="1" applyBorder="1" applyAlignment="1">
      <alignment horizontal="right" indent="1"/>
    </xf>
    <xf numFmtId="0" fontId="12" fillId="0" borderId="0" xfId="0" applyFont="1" applyAlignment="1"/>
    <xf numFmtId="165" fontId="12" fillId="0" borderId="0" xfId="0" applyNumberFormat="1" applyFont="1" applyAlignment="1">
      <alignment horizontal="right"/>
    </xf>
    <xf numFmtId="164" fontId="12" fillId="0" borderId="0" xfId="0" applyNumberFormat="1" applyFont="1" applyAlignment="1">
      <alignment horizontal="right" indent="1"/>
    </xf>
    <xf numFmtId="165" fontId="12" fillId="0" borderId="0" xfId="0" applyNumberFormat="1" applyFont="1" applyAlignment="1">
      <alignment horizontal="right" indent="1"/>
    </xf>
    <xf numFmtId="0" fontId="11" fillId="0" borderId="0" xfId="0" applyFont="1" applyAlignment="1">
      <alignment horizontal="right" vertical="top"/>
    </xf>
    <xf numFmtId="3" fontId="11" fillId="0" borderId="0" xfId="0" applyNumberFormat="1" applyFont="1" applyAlignment="1">
      <alignment horizontal="right" vertical="top"/>
    </xf>
    <xf numFmtId="0" fontId="12" fillId="0" borderId="5" xfId="0" applyFont="1" applyBorder="1"/>
    <xf numFmtId="165" fontId="12" fillId="0" borderId="5" xfId="0" applyNumberFormat="1" applyFont="1" applyBorder="1" applyAlignment="1">
      <alignment horizontal="right"/>
    </xf>
    <xf numFmtId="0" fontId="12" fillId="0" borderId="13" xfId="0" applyFont="1" applyBorder="1"/>
    <xf numFmtId="164" fontId="12" fillId="0" borderId="6" xfId="0" applyNumberFormat="1" applyFont="1" applyBorder="1" applyAlignment="1">
      <alignment horizontal="right" indent="1"/>
    </xf>
    <xf numFmtId="164" fontId="12" fillId="0" borderId="3" xfId="0" applyNumberFormat="1" applyFont="1" applyBorder="1" applyAlignment="1">
      <alignment horizontal="right" indent="1"/>
    </xf>
    <xf numFmtId="0" fontId="12" fillId="0" borderId="7" xfId="0" applyFont="1" applyBorder="1"/>
    <xf numFmtId="0" fontId="12" fillId="0" borderId="0" xfId="0" applyFont="1" applyBorder="1"/>
    <xf numFmtId="165" fontId="12" fillId="0" borderId="7" xfId="0" applyNumberFormat="1" applyFont="1" applyBorder="1" applyAlignment="1">
      <alignment horizontal="right"/>
    </xf>
    <xf numFmtId="164" fontId="12" fillId="0" borderId="9" xfId="0" applyNumberFormat="1" applyFont="1" applyBorder="1" applyAlignment="1">
      <alignment horizontal="right" indent="1"/>
    </xf>
    <xf numFmtId="164" fontId="12" fillId="0" borderId="8" xfId="0" applyNumberFormat="1" applyFont="1" applyBorder="1" applyAlignment="1">
      <alignment horizontal="right" indent="1"/>
    </xf>
    <xf numFmtId="0" fontId="12" fillId="0" borderId="10" xfId="0" applyFont="1" applyBorder="1"/>
    <xf numFmtId="0" fontId="12" fillId="0" borderId="1" xfId="0" applyFont="1" applyBorder="1"/>
    <xf numFmtId="0" fontId="12" fillId="0" borderId="0" xfId="0" applyFont="1" applyAlignment="1">
      <alignment horizontal="right" indent="1"/>
    </xf>
    <xf numFmtId="0" fontId="12" fillId="0" borderId="3" xfId="0" applyFont="1" applyBorder="1"/>
    <xf numFmtId="0" fontId="12" fillId="0" borderId="8" xfId="0" applyFont="1" applyBorder="1"/>
    <xf numFmtId="0" fontId="12" fillId="0" borderId="12" xfId="0" applyFont="1" applyBorder="1"/>
    <xf numFmtId="0" fontId="13" fillId="0" borderId="0" xfId="0" applyFont="1" applyAlignment="1">
      <alignment horizontal="centerContinuous"/>
    </xf>
    <xf numFmtId="0" fontId="14" fillId="0" borderId="0" xfId="0" applyFont="1" applyAlignment="1">
      <alignment horizontal="center"/>
    </xf>
    <xf numFmtId="0" fontId="12" fillId="0" borderId="0" xfId="0" applyFont="1" applyAlignment="1">
      <alignment horizontal="centerContinuous"/>
    </xf>
    <xf numFmtId="0" fontId="12" fillId="0" borderId="0" xfId="0" applyFont="1" applyAlignment="1">
      <alignment horizontal="center"/>
    </xf>
    <xf numFmtId="0" fontId="14" fillId="0" borderId="0" xfId="0" applyFont="1" applyAlignment="1">
      <alignment horizontal="left" indent="1"/>
    </xf>
    <xf numFmtId="0" fontId="12" fillId="0" borderId="1" xfId="0" applyFont="1" applyBorder="1" applyAlignment="1">
      <alignment horizontal="centerContinuous"/>
    </xf>
    <xf numFmtId="0" fontId="12" fillId="0" borderId="0" xfId="0" applyFont="1" applyAlignment="1">
      <alignment horizontal="left" indent="1"/>
    </xf>
    <xf numFmtId="0" fontId="12" fillId="0" borderId="0" xfId="0" applyFont="1" applyAlignment="1">
      <alignment horizontal="left" wrapText="1" indent="1"/>
    </xf>
    <xf numFmtId="0" fontId="12" fillId="0" borderId="1" xfId="0" applyFont="1" applyBorder="1" applyAlignment="1">
      <alignment horizontal="right" indent="1"/>
    </xf>
    <xf numFmtId="1" fontId="2" fillId="0" borderId="1" xfId="0" applyNumberFormat="1" applyFont="1" applyBorder="1" applyAlignment="1"/>
    <xf numFmtId="164" fontId="15" fillId="0" borderId="0" xfId="0" applyNumberFormat="1" applyFont="1"/>
    <xf numFmtId="0" fontId="16" fillId="0" borderId="0" xfId="0" applyFont="1"/>
    <xf numFmtId="0" fontId="2" fillId="0" borderId="0" xfId="0" applyFont="1" applyAlignment="1">
      <alignment horizontal="center"/>
    </xf>
    <xf numFmtId="0" fontId="2" fillId="0" borderId="0" xfId="1" applyFont="1" applyAlignment="1">
      <alignment horizontal="center"/>
    </xf>
    <xf numFmtId="0" fontId="2" fillId="0" borderId="1" xfId="1" applyFont="1" applyBorder="1" applyAlignment="1">
      <alignment horizontal="left" indent="1"/>
    </xf>
    <xf numFmtId="0" fontId="2" fillId="0" borderId="1" xfId="1" applyFont="1" applyBorder="1" applyAlignment="1">
      <alignment horizontal="center"/>
    </xf>
    <xf numFmtId="164" fontId="2" fillId="0" borderId="0" xfId="1" applyNumberFormat="1" applyFont="1"/>
    <xf numFmtId="0" fontId="2" fillId="0" borderId="0" xfId="1" applyFont="1" applyAlignment="1">
      <alignment vertical="top"/>
    </xf>
    <xf numFmtId="0" fontId="2" fillId="0" borderId="0" xfId="1" applyFont="1" applyFill="1" applyBorder="1"/>
    <xf numFmtId="3" fontId="17" fillId="0" borderId="0" xfId="1" applyNumberFormat="1" applyFont="1" applyFill="1" applyBorder="1"/>
    <xf numFmtId="37" fontId="17" fillId="0" borderId="0" xfId="2" applyNumberFormat="1" applyFont="1" applyFill="1" applyBorder="1"/>
    <xf numFmtId="0" fontId="18" fillId="0" borderId="0" xfId="3" applyFont="1" applyFill="1" applyBorder="1" applyAlignment="1">
      <alignment horizontal="center"/>
    </xf>
    <xf numFmtId="0" fontId="18" fillId="0" borderId="0" xfId="3" applyFont="1" applyFill="1" applyBorder="1" applyAlignment="1">
      <alignment wrapText="1"/>
    </xf>
    <xf numFmtId="4" fontId="18" fillId="0" borderId="0" xfId="3" applyNumberFormat="1" applyFont="1" applyFill="1" applyBorder="1" applyAlignment="1">
      <alignment horizontal="right" wrapText="1"/>
    </xf>
    <xf numFmtId="0" fontId="18" fillId="0" borderId="0" xfId="3" applyFont="1" applyFill="1" applyBorder="1" applyAlignment="1">
      <alignment horizontal="right" wrapText="1"/>
    </xf>
    <xf numFmtId="3" fontId="18" fillId="0" borderId="0" xfId="3" applyNumberFormat="1" applyFont="1" applyFill="1" applyBorder="1" applyAlignment="1">
      <alignment horizontal="right" wrapText="1"/>
    </xf>
    <xf numFmtId="3" fontId="2" fillId="0" borderId="0" xfId="1" applyNumberFormat="1" applyFont="1" applyFill="1" applyBorder="1"/>
    <xf numFmtId="0" fontId="19" fillId="0" borderId="0" xfId="1" applyFont="1" applyAlignment="1">
      <alignment horizontal="left" vertical="top"/>
    </xf>
    <xf numFmtId="0" fontId="1" fillId="0" borderId="0" xfId="1" applyAlignment="1">
      <alignment vertical="top"/>
    </xf>
    <xf numFmtId="0" fontId="12" fillId="0" borderId="0" xfId="0" applyFont="1" applyProtection="1"/>
    <xf numFmtId="0" fontId="13" fillId="0" borderId="0" xfId="0" applyFont="1" applyAlignment="1" applyProtection="1">
      <alignment horizontal="centerContinuous"/>
    </xf>
    <xf numFmtId="0" fontId="12" fillId="0" borderId="0" xfId="0" applyFont="1" applyAlignment="1" applyProtection="1">
      <alignment horizontal="centerContinuous"/>
    </xf>
    <xf numFmtId="0" fontId="12" fillId="0" borderId="0" xfId="0" applyFont="1" applyAlignment="1" applyProtection="1">
      <alignment horizontal="center"/>
    </xf>
    <xf numFmtId="0" fontId="14" fillId="0" borderId="0" xfId="0" applyFont="1" applyProtection="1"/>
    <xf numFmtId="0" fontId="14" fillId="0" borderId="0" xfId="0" applyFont="1" applyAlignment="1" applyProtection="1">
      <alignment horizontal="center"/>
    </xf>
    <xf numFmtId="3" fontId="12" fillId="0" borderId="0" xfId="0" applyNumberFormat="1" applyFont="1" applyProtection="1"/>
    <xf numFmtId="164" fontId="12" fillId="0" borderId="0" xfId="0" applyNumberFormat="1" applyFont="1" applyAlignment="1" applyProtection="1">
      <alignment horizontal="right" indent="2"/>
    </xf>
    <xf numFmtId="164" fontId="12" fillId="0" borderId="0" xfId="0" applyNumberFormat="1" applyFont="1" applyAlignment="1" applyProtection="1">
      <alignment horizontal="center"/>
    </xf>
    <xf numFmtId="0" fontId="12" fillId="0" borderId="0" xfId="0" applyFont="1" applyBorder="1" applyProtection="1"/>
    <xf numFmtId="0" fontId="14" fillId="0" borderId="0" xfId="0" applyFont="1" applyBorder="1" applyAlignment="1" applyProtection="1">
      <alignment horizontal="center"/>
    </xf>
    <xf numFmtId="0" fontId="12" fillId="0" borderId="16" xfId="0" applyFont="1" applyBorder="1" applyProtection="1"/>
    <xf numFmtId="3" fontId="12" fillId="0" borderId="16" xfId="0" applyNumberFormat="1" applyFont="1" applyBorder="1" applyProtection="1"/>
    <xf numFmtId="0" fontId="14" fillId="0" borderId="16" xfId="0" applyFont="1" applyBorder="1" applyAlignment="1" applyProtection="1">
      <alignment horizontal="center"/>
    </xf>
    <xf numFmtId="164" fontId="12" fillId="0" borderId="16" xfId="0" applyNumberFormat="1" applyFont="1" applyBorder="1" applyAlignment="1" applyProtection="1">
      <alignment horizontal="right" indent="2"/>
    </xf>
    <xf numFmtId="164" fontId="12" fillId="0" borderId="16" xfId="0" applyNumberFormat="1" applyFont="1" applyBorder="1" applyAlignment="1" applyProtection="1">
      <alignment horizontal="center"/>
    </xf>
    <xf numFmtId="3" fontId="12" fillId="0" borderId="0" xfId="0" applyNumberFormat="1" applyFont="1" applyAlignment="1" applyProtection="1"/>
    <xf numFmtId="3" fontId="12" fillId="0" borderId="0" xfId="0" applyNumberFormat="1" applyFont="1" applyAlignment="1" applyProtection="1">
      <alignment horizontal="right" indent="1"/>
    </xf>
    <xf numFmtId="3" fontId="12" fillId="0" borderId="16" xfId="0" applyNumberFormat="1" applyFont="1" applyBorder="1" applyAlignment="1" applyProtection="1"/>
    <xf numFmtId="3" fontId="12" fillId="0" borderId="16" xfId="0" applyNumberFormat="1" applyFont="1" applyBorder="1" applyAlignment="1" applyProtection="1">
      <alignment horizontal="right" indent="1"/>
    </xf>
    <xf numFmtId="164" fontId="12" fillId="0" borderId="1" xfId="0" applyNumberFormat="1" applyFont="1" applyBorder="1" applyAlignment="1" applyProtection="1">
      <alignment horizontal="right" indent="2"/>
    </xf>
    <xf numFmtId="0" fontId="12" fillId="0" borderId="0" xfId="0" applyFont="1" applyAlignment="1" applyProtection="1">
      <alignment horizontal="right" indent="2"/>
    </xf>
    <xf numFmtId="3" fontId="12" fillId="0" borderId="0" xfId="0" applyNumberFormat="1" applyFont="1" applyBorder="1" applyAlignment="1" applyProtection="1">
      <alignment horizontal="right" indent="1"/>
    </xf>
    <xf numFmtId="0" fontId="12" fillId="0" borderId="0" xfId="0" applyFont="1" applyBorder="1" applyAlignment="1" applyProtection="1">
      <alignment horizontal="right" indent="2"/>
    </xf>
    <xf numFmtId="0" fontId="11" fillId="0" borderId="0" xfId="0" applyFont="1" applyAlignment="1" applyProtection="1">
      <alignment horizontal="left" vertical="top"/>
    </xf>
    <xf numFmtId="0" fontId="11" fillId="0" borderId="0" xfId="0" applyFont="1" applyBorder="1" applyAlignment="1" applyProtection="1">
      <alignment horizontal="left" vertical="top"/>
    </xf>
    <xf numFmtId="0" fontId="12" fillId="0" borderId="16" xfId="0" applyFont="1" applyBorder="1" applyAlignment="1" applyProtection="1">
      <alignment horizontal="right" indent="2"/>
    </xf>
    <xf numFmtId="3" fontId="11" fillId="0" borderId="0" xfId="0" applyNumberFormat="1" applyFont="1" applyAlignment="1" applyProtection="1">
      <alignment horizontal="right" vertical="top"/>
    </xf>
    <xf numFmtId="0" fontId="12" fillId="0" borderId="0" xfId="0" applyFont="1" applyAlignment="1" applyProtection="1">
      <alignment vertical="top" wrapText="1"/>
    </xf>
    <xf numFmtId="3" fontId="11" fillId="0" borderId="0" xfId="0" applyNumberFormat="1" applyFont="1" applyBorder="1" applyAlignment="1" applyProtection="1">
      <alignment horizontal="right" vertical="top"/>
    </xf>
    <xf numFmtId="6" fontId="2" fillId="0" borderId="0" xfId="0" applyNumberFormat="1" applyFont="1" applyAlignment="1">
      <alignment horizontal="right"/>
    </xf>
    <xf numFmtId="0" fontId="21" fillId="0" borderId="0" xfId="0" applyFont="1" applyAlignment="1">
      <alignment horizontal="right" vertical="top"/>
    </xf>
    <xf numFmtId="0" fontId="0" fillId="0" borderId="0" xfId="0" applyAlignment="1">
      <alignment vertical="top"/>
    </xf>
    <xf numFmtId="164" fontId="0" fillId="0" borderId="0" xfId="0" applyNumberFormat="1" applyAlignment="1">
      <alignment horizontal="right" indent="1"/>
    </xf>
    <xf numFmtId="165" fontId="0" fillId="0" borderId="0" xfId="0" applyNumberFormat="1" applyAlignment="1">
      <alignment horizontal="right" indent="1"/>
    </xf>
    <xf numFmtId="0" fontId="4" fillId="0" borderId="0" xfId="0" applyFont="1" applyAlignment="1">
      <alignment horizontal="center"/>
    </xf>
    <xf numFmtId="0" fontId="2" fillId="0" borderId="0" xfId="1" applyFont="1" applyAlignment="1">
      <alignment horizontal="center"/>
    </xf>
    <xf numFmtId="0" fontId="2" fillId="0" borderId="0" xfId="0" applyFont="1" applyAlignment="1">
      <alignment horizontal="right" vertical="top"/>
    </xf>
    <xf numFmtId="0" fontId="12" fillId="0" borderId="0" xfId="0" applyFont="1" applyAlignment="1" applyProtection="1">
      <alignment vertical="top" wrapText="1"/>
    </xf>
    <xf numFmtId="0" fontId="0" fillId="0" borderId="0" xfId="0" applyAlignment="1" applyProtection="1">
      <alignment vertical="top" wrapText="1"/>
    </xf>
    <xf numFmtId="0" fontId="12" fillId="0" borderId="10" xfId="0" applyFont="1" applyFill="1" applyBorder="1" applyAlignment="1">
      <alignment horizontal="center" vertical="center"/>
    </xf>
    <xf numFmtId="0" fontId="0" fillId="0" borderId="12" xfId="0" applyBorder="1" applyAlignment="1">
      <alignment horizontal="center" vertical="center"/>
    </xf>
    <xf numFmtId="0" fontId="12" fillId="0" borderId="14" xfId="0" applyFont="1" applyFill="1" applyBorder="1" applyAlignment="1">
      <alignment horizontal="center" wrapText="1"/>
    </xf>
    <xf numFmtId="0" fontId="0" fillId="0" borderId="15" xfId="0" applyBorder="1" applyAlignment="1">
      <alignment horizontal="center" wrapText="1"/>
    </xf>
    <xf numFmtId="0" fontId="12" fillId="0" borderId="0" xfId="0" applyFont="1" applyAlignment="1">
      <alignment vertical="top" wrapText="1"/>
    </xf>
    <xf numFmtId="0" fontId="12" fillId="0" borderId="0" xfId="0" applyFont="1" applyAlignment="1">
      <alignment wrapText="1"/>
    </xf>
    <xf numFmtId="0" fontId="0" fillId="0" borderId="0" xfId="0" applyAlignment="1">
      <alignment wrapText="1"/>
    </xf>
    <xf numFmtId="0" fontId="13" fillId="0" borderId="0" xfId="0" applyFont="1" applyAlignment="1">
      <alignment horizontal="center"/>
    </xf>
    <xf numFmtId="0" fontId="12" fillId="0" borderId="0" xfId="0" applyFont="1" applyAlignment="1">
      <alignment horizontal="center"/>
    </xf>
    <xf numFmtId="0" fontId="12" fillId="0" borderId="5" xfId="0" applyFont="1" applyFill="1" applyBorder="1" applyAlignment="1">
      <alignment horizontal="center" vertical="center"/>
    </xf>
    <xf numFmtId="0" fontId="0" fillId="0" borderId="3" xfId="0" applyBorder="1" applyAlignment="1">
      <alignment horizontal="center" vertical="center"/>
    </xf>
    <xf numFmtId="0" fontId="12" fillId="0" borderId="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vertical="top" wrapText="1"/>
    </xf>
    <xf numFmtId="0" fontId="2" fillId="0" borderId="0" xfId="0" applyFont="1" applyAlignment="1">
      <alignment horizontal="center"/>
    </xf>
    <xf numFmtId="0" fontId="2" fillId="0" borderId="1" xfId="0" applyFont="1" applyBorder="1" applyAlignment="1">
      <alignment horizontal="center"/>
    </xf>
    <xf numFmtId="0" fontId="2" fillId="0" borderId="1" xfId="1" applyFont="1" applyBorder="1" applyAlignment="1">
      <alignment horizontal="right"/>
    </xf>
    <xf numFmtId="0" fontId="4" fillId="0" borderId="0" xfId="1" applyFont="1" applyAlignment="1">
      <alignment horizontal="center"/>
    </xf>
    <xf numFmtId="0" fontId="2" fillId="0" borderId="0" xfId="1" applyFont="1" applyAlignment="1">
      <alignment horizont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left" vertical="top" wrapText="1"/>
    </xf>
    <xf numFmtId="0" fontId="2" fillId="0" borderId="1" xfId="1" applyFont="1" applyBorder="1" applyAlignment="1">
      <alignment horizontal="center"/>
    </xf>
    <xf numFmtId="0" fontId="2" fillId="0" borderId="0" xfId="1" applyFont="1" applyAlignment="1">
      <alignment vertical="top" wrapText="1"/>
    </xf>
    <xf numFmtId="165" fontId="12" fillId="0" borderId="0" xfId="0" applyNumberFormat="1" applyFont="1"/>
  </cellXfs>
  <cellStyles count="4">
    <cellStyle name="Comma 2" xfId="2" xr:uid="{52620369-7CF4-43E1-BD4C-A03607C2AE10}"/>
    <cellStyle name="Normal" xfId="0" builtinId="0"/>
    <cellStyle name="Normal 2" xfId="1" xr:uid="{00000000-0005-0000-0000-000001000000}"/>
    <cellStyle name="Normal_Exhibit20_NOI_1" xfId="3" xr:uid="{06B0ADB9-2F7B-4300-B4FD-259B98EE1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514350</xdr:colOff>
      <xdr:row>22</xdr:row>
      <xdr:rowOff>38100</xdr:rowOff>
    </xdr:to>
    <xdr:pic>
      <xdr:nvPicPr>
        <xdr:cNvPr id="4" name="Picture 3">
          <a:extLst>
            <a:ext uri="{FF2B5EF4-FFF2-40B4-BE49-F238E27FC236}">
              <a16:creationId xmlns:a16="http://schemas.microsoft.com/office/drawing/2014/main" id="{3CDC72E9-3B52-EF1D-5A90-0A07349C4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39150" cy="422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759_1_New/2020_Report/Exhibits/Exhibits%204%20-%20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by Injury Type"/>
      <sheetName val="PDR Intervals"/>
      <sheetName val="Exh4_5-Back (Old Format)"/>
      <sheetName val="Exh4-Back"/>
      <sheetName val="Exh5-SlipFall"/>
      <sheetName val="Exh6-Psy"/>
      <sheetName val="Exh7-Carpal"/>
      <sheetName val="Exh8-Others"/>
      <sheetName val="Exh9-All"/>
      <sheetName val="for Exh10.1"/>
    </sheetNames>
    <sheetDataSet>
      <sheetData sheetId="0"/>
      <sheetData sheetId="1">
        <row r="1">
          <cell r="B1" t="str">
            <v>PDRInterval</v>
          </cell>
          <cell r="C1" t="str">
            <v>Number of Claims</v>
          </cell>
          <cell r="D1" t="str">
            <v>Voucher_VR</v>
          </cell>
          <cell r="E1" t="str">
            <v>Paid Indemnity</v>
          </cell>
          <cell r="F1" t="str">
            <v>Incurred Indemnity</v>
          </cell>
          <cell r="G1" t="str">
            <v>Paid Medical</v>
          </cell>
          <cell r="H1" t="str">
            <v>Incurred Medical</v>
          </cell>
          <cell r="I1" t="str">
            <v>TypeOfInjury</v>
          </cell>
        </row>
        <row r="2">
          <cell r="B2" t="str">
            <v>PDRInterval</v>
          </cell>
          <cell r="C2" t="str">
            <v>Number of Claims</v>
          </cell>
          <cell r="D2" t="str">
            <v>Voucher_VR</v>
          </cell>
          <cell r="E2" t="str">
            <v>Paid Indemnity</v>
          </cell>
          <cell r="F2" t="str">
            <v>Incurred Indemnity</v>
          </cell>
          <cell r="G2" t="str">
            <v>Paid Medical</v>
          </cell>
          <cell r="H2" t="str">
            <v>Incurred Medical</v>
          </cell>
          <cell r="I2" t="str">
            <v>TypeOfInjury</v>
          </cell>
        </row>
        <row r="3">
          <cell r="B3" t="str">
            <v>1 - 4</v>
          </cell>
          <cell r="C3">
            <v>10938</v>
          </cell>
          <cell r="D3">
            <v>1862257</v>
          </cell>
          <cell r="E3">
            <v>72001258</v>
          </cell>
          <cell r="F3">
            <v>120374966</v>
          </cell>
          <cell r="G3">
            <v>73493753</v>
          </cell>
          <cell r="H3">
            <v>156031598</v>
          </cell>
          <cell r="I3" t="str">
            <v>All</v>
          </cell>
        </row>
        <row r="4">
          <cell r="B4" t="str">
            <v>10 - 14</v>
          </cell>
          <cell r="C4">
            <v>9178</v>
          </cell>
          <cell r="D4">
            <v>9730646</v>
          </cell>
          <cell r="E4">
            <v>110256988</v>
          </cell>
          <cell r="F4">
            <v>224354774</v>
          </cell>
          <cell r="G4">
            <v>100263821</v>
          </cell>
          <cell r="H4">
            <v>248323493</v>
          </cell>
          <cell r="I4" t="str">
            <v>All</v>
          </cell>
        </row>
        <row r="5">
          <cell r="B5" t="str">
            <v>15 - 19</v>
          </cell>
          <cell r="C5">
            <v>4788</v>
          </cell>
          <cell r="D5">
            <v>3675756</v>
          </cell>
          <cell r="E5">
            <v>67695140</v>
          </cell>
          <cell r="F5">
            <v>145593035</v>
          </cell>
          <cell r="G5">
            <v>63439291</v>
          </cell>
          <cell r="H5">
            <v>150853946</v>
          </cell>
          <cell r="I5" t="str">
            <v>All</v>
          </cell>
        </row>
        <row r="6">
          <cell r="B6" t="str">
            <v>20 - 24</v>
          </cell>
          <cell r="C6">
            <v>2012</v>
          </cell>
          <cell r="D6">
            <v>2453368</v>
          </cell>
          <cell r="E6">
            <v>38666738</v>
          </cell>
          <cell r="F6">
            <v>87794520</v>
          </cell>
          <cell r="G6">
            <v>37216823</v>
          </cell>
          <cell r="H6">
            <v>90940076</v>
          </cell>
          <cell r="I6" t="str">
            <v>All</v>
          </cell>
        </row>
        <row r="7">
          <cell r="B7" t="str">
            <v>25 - 29</v>
          </cell>
          <cell r="C7">
            <v>1104</v>
          </cell>
          <cell r="D7">
            <v>1707707</v>
          </cell>
          <cell r="E7">
            <v>22456682</v>
          </cell>
          <cell r="F7">
            <v>56450412</v>
          </cell>
          <cell r="G7">
            <v>22998381</v>
          </cell>
          <cell r="H7">
            <v>63700339</v>
          </cell>
          <cell r="I7" t="str">
            <v>All</v>
          </cell>
        </row>
        <row r="8">
          <cell r="B8" t="str">
            <v>30 - 34</v>
          </cell>
          <cell r="C8">
            <v>699</v>
          </cell>
          <cell r="D8">
            <v>1055224</v>
          </cell>
          <cell r="E8">
            <v>16457195</v>
          </cell>
          <cell r="F8">
            <v>44442118</v>
          </cell>
          <cell r="G8">
            <v>20248350</v>
          </cell>
          <cell r="H8">
            <v>50309616</v>
          </cell>
          <cell r="I8" t="str">
            <v>All</v>
          </cell>
        </row>
        <row r="9">
          <cell r="B9" t="str">
            <v>35 - 39</v>
          </cell>
          <cell r="C9">
            <v>340</v>
          </cell>
          <cell r="D9">
            <v>588413</v>
          </cell>
          <cell r="E9">
            <v>9804536</v>
          </cell>
          <cell r="F9">
            <v>25305603</v>
          </cell>
          <cell r="G9">
            <v>12514753</v>
          </cell>
          <cell r="H9">
            <v>31666698</v>
          </cell>
          <cell r="I9" t="str">
            <v>All</v>
          </cell>
        </row>
        <row r="10">
          <cell r="B10" t="str">
            <v>40 - 44</v>
          </cell>
          <cell r="C10">
            <v>215</v>
          </cell>
          <cell r="D10">
            <v>331478</v>
          </cell>
          <cell r="E10">
            <v>5601860</v>
          </cell>
          <cell r="F10">
            <v>17406133</v>
          </cell>
          <cell r="G10">
            <v>11331660</v>
          </cell>
          <cell r="H10">
            <v>23654321</v>
          </cell>
          <cell r="I10" t="str">
            <v>All</v>
          </cell>
        </row>
        <row r="11">
          <cell r="B11" t="str">
            <v>45 - 49</v>
          </cell>
          <cell r="C11">
            <v>133</v>
          </cell>
          <cell r="D11">
            <v>169929</v>
          </cell>
          <cell r="E11">
            <v>4186856</v>
          </cell>
          <cell r="F11">
            <v>11713972</v>
          </cell>
          <cell r="G11">
            <v>5656266</v>
          </cell>
          <cell r="H11">
            <v>13573190</v>
          </cell>
          <cell r="I11" t="str">
            <v>All</v>
          </cell>
        </row>
        <row r="12">
          <cell r="B12" t="str">
            <v>5 - 9</v>
          </cell>
          <cell r="C12">
            <v>13952</v>
          </cell>
          <cell r="D12">
            <v>5165588</v>
          </cell>
          <cell r="E12">
            <v>124771396</v>
          </cell>
          <cell r="F12">
            <v>235410402</v>
          </cell>
          <cell r="G12">
            <v>122277837</v>
          </cell>
          <cell r="H12">
            <v>294449617</v>
          </cell>
          <cell r="I12" t="str">
            <v>All</v>
          </cell>
        </row>
        <row r="13">
          <cell r="B13" t="str">
            <v>50 - 54</v>
          </cell>
          <cell r="C13">
            <v>113</v>
          </cell>
          <cell r="D13">
            <v>180475</v>
          </cell>
          <cell r="E13">
            <v>3929105</v>
          </cell>
          <cell r="F13">
            <v>12289516</v>
          </cell>
          <cell r="G13">
            <v>9250861</v>
          </cell>
          <cell r="H13">
            <v>21513716</v>
          </cell>
          <cell r="I13" t="str">
            <v>All</v>
          </cell>
        </row>
        <row r="14">
          <cell r="B14" t="str">
            <v>55 - 59</v>
          </cell>
          <cell r="C14">
            <v>50</v>
          </cell>
          <cell r="D14">
            <v>65625</v>
          </cell>
          <cell r="E14">
            <v>2016096</v>
          </cell>
          <cell r="F14">
            <v>6444904</v>
          </cell>
          <cell r="G14">
            <v>3306909</v>
          </cell>
          <cell r="H14">
            <v>9417960</v>
          </cell>
          <cell r="I14" t="str">
            <v>All</v>
          </cell>
        </row>
        <row r="15">
          <cell r="B15" t="str">
            <v>60 - 64</v>
          </cell>
          <cell r="C15">
            <v>47</v>
          </cell>
          <cell r="D15">
            <v>117600</v>
          </cell>
          <cell r="E15">
            <v>1656548</v>
          </cell>
          <cell r="F15">
            <v>5670334</v>
          </cell>
          <cell r="G15">
            <v>4330519</v>
          </cell>
          <cell r="H15">
            <v>11643467</v>
          </cell>
          <cell r="I15" t="str">
            <v>All</v>
          </cell>
        </row>
        <row r="16">
          <cell r="B16" t="str">
            <v>65 - 69</v>
          </cell>
          <cell r="C16">
            <v>48</v>
          </cell>
          <cell r="D16">
            <v>74002</v>
          </cell>
          <cell r="E16">
            <v>1601720</v>
          </cell>
          <cell r="F16">
            <v>8046249</v>
          </cell>
          <cell r="G16">
            <v>16269605</v>
          </cell>
          <cell r="H16">
            <v>31094327</v>
          </cell>
          <cell r="I16" t="str">
            <v>All</v>
          </cell>
        </row>
        <row r="17">
          <cell r="B17" t="str">
            <v>70 - 74</v>
          </cell>
          <cell r="C17">
            <v>39</v>
          </cell>
          <cell r="D17">
            <v>78000</v>
          </cell>
          <cell r="E17">
            <v>1235668</v>
          </cell>
          <cell r="F17">
            <v>8187190</v>
          </cell>
          <cell r="G17">
            <v>5431200</v>
          </cell>
          <cell r="H17">
            <v>16093119</v>
          </cell>
          <cell r="I17" t="str">
            <v>All</v>
          </cell>
        </row>
        <row r="18">
          <cell r="B18" t="str">
            <v>75 - 79</v>
          </cell>
          <cell r="C18">
            <v>24</v>
          </cell>
          <cell r="D18">
            <v>65600</v>
          </cell>
          <cell r="E18">
            <v>795793</v>
          </cell>
          <cell r="F18">
            <v>8852128</v>
          </cell>
          <cell r="G18">
            <v>4183179</v>
          </cell>
          <cell r="H18">
            <v>24239572</v>
          </cell>
          <cell r="I18" t="str">
            <v>All</v>
          </cell>
        </row>
        <row r="19">
          <cell r="B19" t="str">
            <v>80 - 84</v>
          </cell>
          <cell r="C19">
            <v>24</v>
          </cell>
          <cell r="D19">
            <v>29600</v>
          </cell>
          <cell r="E19">
            <v>1159795</v>
          </cell>
          <cell r="F19">
            <v>6717163</v>
          </cell>
          <cell r="G19">
            <v>6442320</v>
          </cell>
          <cell r="H19">
            <v>12003896</v>
          </cell>
          <cell r="I19" t="str">
            <v>All</v>
          </cell>
        </row>
        <row r="20">
          <cell r="B20" t="str">
            <v>85 - 89</v>
          </cell>
          <cell r="C20">
            <v>11</v>
          </cell>
          <cell r="D20">
            <v>18000</v>
          </cell>
          <cell r="E20">
            <v>464241</v>
          </cell>
          <cell r="F20">
            <v>4538344</v>
          </cell>
          <cell r="G20">
            <v>3341083</v>
          </cell>
          <cell r="H20">
            <v>14846881</v>
          </cell>
          <cell r="I20" t="str">
            <v>All</v>
          </cell>
        </row>
        <row r="21">
          <cell r="B21" t="str">
            <v>90 - 94</v>
          </cell>
          <cell r="C21">
            <v>12</v>
          </cell>
          <cell r="D21">
            <v>13200</v>
          </cell>
          <cell r="E21">
            <v>495647</v>
          </cell>
          <cell r="F21">
            <v>3445966</v>
          </cell>
          <cell r="G21">
            <v>3467866</v>
          </cell>
          <cell r="H21">
            <v>7256725</v>
          </cell>
          <cell r="I21" t="str">
            <v>All</v>
          </cell>
        </row>
        <row r="22">
          <cell r="B22" t="str">
            <v>95 - 99</v>
          </cell>
          <cell r="C22">
            <v>11</v>
          </cell>
          <cell r="D22">
            <v>17000</v>
          </cell>
          <cell r="E22">
            <v>700825</v>
          </cell>
          <cell r="F22">
            <v>6067497</v>
          </cell>
          <cell r="G22">
            <v>4413407</v>
          </cell>
          <cell r="H22">
            <v>14308033</v>
          </cell>
          <cell r="I22" t="str">
            <v>All</v>
          </cell>
        </row>
        <row r="23">
          <cell r="B23" t="str">
            <v>1 - 4</v>
          </cell>
          <cell r="C23">
            <v>1591</v>
          </cell>
          <cell r="D23">
            <v>281832</v>
          </cell>
          <cell r="E23">
            <v>11259380</v>
          </cell>
          <cell r="F23">
            <v>18817066</v>
          </cell>
          <cell r="G23">
            <v>9398545</v>
          </cell>
          <cell r="H23">
            <v>20547676</v>
          </cell>
          <cell r="I23" t="str">
            <v>Back</v>
          </cell>
        </row>
        <row r="24">
          <cell r="B24" t="str">
            <v>10 - 14</v>
          </cell>
          <cell r="C24">
            <v>1988</v>
          </cell>
          <cell r="D24">
            <v>2340948</v>
          </cell>
          <cell r="E24">
            <v>25094986</v>
          </cell>
          <cell r="F24">
            <v>50161194</v>
          </cell>
          <cell r="G24">
            <v>18986486</v>
          </cell>
          <cell r="H24">
            <v>50441696</v>
          </cell>
          <cell r="I24" t="str">
            <v>Back</v>
          </cell>
        </row>
        <row r="25">
          <cell r="B25" t="str">
            <v>15 - 19</v>
          </cell>
          <cell r="C25">
            <v>1056</v>
          </cell>
          <cell r="D25">
            <v>973148</v>
          </cell>
          <cell r="E25">
            <v>14190766</v>
          </cell>
          <cell r="F25">
            <v>30817092</v>
          </cell>
          <cell r="G25">
            <v>11437608</v>
          </cell>
          <cell r="H25">
            <v>30418086</v>
          </cell>
          <cell r="I25" t="str">
            <v>Back</v>
          </cell>
        </row>
        <row r="26">
          <cell r="B26" t="str">
            <v>20 - 24</v>
          </cell>
          <cell r="C26">
            <v>438</v>
          </cell>
          <cell r="D26">
            <v>628526</v>
          </cell>
          <cell r="E26">
            <v>8390725</v>
          </cell>
          <cell r="F26">
            <v>18925406</v>
          </cell>
          <cell r="G26">
            <v>6704436</v>
          </cell>
          <cell r="H26">
            <v>18244616</v>
          </cell>
          <cell r="I26" t="str">
            <v>Back</v>
          </cell>
        </row>
        <row r="27">
          <cell r="B27" t="str">
            <v>25 - 29</v>
          </cell>
          <cell r="C27">
            <v>233</v>
          </cell>
          <cell r="D27">
            <v>356710</v>
          </cell>
          <cell r="E27">
            <v>4880906</v>
          </cell>
          <cell r="F27">
            <v>11591959</v>
          </cell>
          <cell r="G27">
            <v>3712533</v>
          </cell>
          <cell r="H27">
            <v>10573173</v>
          </cell>
          <cell r="I27" t="str">
            <v>Back</v>
          </cell>
        </row>
        <row r="28">
          <cell r="B28" t="str">
            <v>30 - 34</v>
          </cell>
          <cell r="C28">
            <v>155</v>
          </cell>
          <cell r="D28">
            <v>273272</v>
          </cell>
          <cell r="E28">
            <v>3922027</v>
          </cell>
          <cell r="F28">
            <v>9189504</v>
          </cell>
          <cell r="G28">
            <v>3441166</v>
          </cell>
          <cell r="H28">
            <v>8937842</v>
          </cell>
          <cell r="I28" t="str">
            <v>Back</v>
          </cell>
        </row>
        <row r="29">
          <cell r="B29" t="str">
            <v>35 - 39</v>
          </cell>
          <cell r="C29">
            <v>80</v>
          </cell>
          <cell r="D29">
            <v>104899</v>
          </cell>
          <cell r="E29">
            <v>2428489</v>
          </cell>
          <cell r="F29">
            <v>6035632</v>
          </cell>
          <cell r="G29">
            <v>2898821</v>
          </cell>
          <cell r="H29">
            <v>7306522</v>
          </cell>
          <cell r="I29" t="str">
            <v>Back</v>
          </cell>
        </row>
        <row r="30">
          <cell r="B30" t="str">
            <v>40 - 44</v>
          </cell>
          <cell r="C30">
            <v>48</v>
          </cell>
          <cell r="D30">
            <v>67150</v>
          </cell>
          <cell r="E30">
            <v>1249591</v>
          </cell>
          <cell r="F30">
            <v>3913541</v>
          </cell>
          <cell r="G30">
            <v>1446445</v>
          </cell>
          <cell r="H30">
            <v>3925688</v>
          </cell>
          <cell r="I30" t="str">
            <v>Back</v>
          </cell>
        </row>
        <row r="31">
          <cell r="B31" t="str">
            <v>45 - 49</v>
          </cell>
          <cell r="C31">
            <v>23</v>
          </cell>
          <cell r="D31">
            <v>18000</v>
          </cell>
          <cell r="E31">
            <v>569951</v>
          </cell>
          <cell r="F31">
            <v>2001044</v>
          </cell>
          <cell r="G31">
            <v>660097</v>
          </cell>
          <cell r="H31">
            <v>2060720</v>
          </cell>
          <cell r="I31" t="str">
            <v>Back</v>
          </cell>
        </row>
        <row r="32">
          <cell r="B32" t="str">
            <v>5 - 9</v>
          </cell>
          <cell r="C32">
            <v>2480</v>
          </cell>
          <cell r="D32">
            <v>1201009</v>
          </cell>
          <cell r="E32">
            <v>22226126</v>
          </cell>
          <cell r="F32">
            <v>41520276</v>
          </cell>
          <cell r="G32">
            <v>19663999</v>
          </cell>
          <cell r="H32">
            <v>48844299</v>
          </cell>
          <cell r="I32" t="str">
            <v>Back</v>
          </cell>
        </row>
        <row r="33">
          <cell r="B33" t="str">
            <v>50 - 54</v>
          </cell>
          <cell r="C33">
            <v>23</v>
          </cell>
          <cell r="D33">
            <v>30000</v>
          </cell>
          <cell r="E33">
            <v>804619</v>
          </cell>
          <cell r="F33">
            <v>1979971</v>
          </cell>
          <cell r="G33">
            <v>1091957</v>
          </cell>
          <cell r="H33">
            <v>2381016</v>
          </cell>
          <cell r="I33" t="str">
            <v>Back</v>
          </cell>
        </row>
        <row r="34">
          <cell r="B34" t="str">
            <v>55 - 59</v>
          </cell>
          <cell r="C34">
            <v>10</v>
          </cell>
          <cell r="D34">
            <v>36675</v>
          </cell>
          <cell r="E34">
            <v>319075</v>
          </cell>
          <cell r="F34">
            <v>1254251</v>
          </cell>
          <cell r="G34">
            <v>546457</v>
          </cell>
          <cell r="H34">
            <v>2409670</v>
          </cell>
          <cell r="I34" t="str">
            <v>Back</v>
          </cell>
        </row>
        <row r="35">
          <cell r="B35" t="str">
            <v>60 - 64</v>
          </cell>
          <cell r="C35">
            <v>10</v>
          </cell>
          <cell r="D35">
            <v>21100</v>
          </cell>
          <cell r="E35">
            <v>420568</v>
          </cell>
          <cell r="F35">
            <v>1171145</v>
          </cell>
          <cell r="G35">
            <v>959867</v>
          </cell>
          <cell r="H35">
            <v>1923377</v>
          </cell>
          <cell r="I35" t="str">
            <v>Back</v>
          </cell>
        </row>
        <row r="36">
          <cell r="B36" t="str">
            <v>65 - 69</v>
          </cell>
          <cell r="C36">
            <v>6</v>
          </cell>
          <cell r="D36">
            <v>6000</v>
          </cell>
          <cell r="E36">
            <v>138457</v>
          </cell>
          <cell r="F36">
            <v>647585</v>
          </cell>
          <cell r="G36">
            <v>507575</v>
          </cell>
          <cell r="H36">
            <v>1535952</v>
          </cell>
          <cell r="I36" t="str">
            <v>Back</v>
          </cell>
        </row>
        <row r="37">
          <cell r="B37" t="str">
            <v>70 - 74</v>
          </cell>
          <cell r="C37">
            <v>9</v>
          </cell>
          <cell r="D37">
            <v>24000</v>
          </cell>
          <cell r="E37">
            <v>220793</v>
          </cell>
          <cell r="F37">
            <v>1943610</v>
          </cell>
          <cell r="G37">
            <v>1157831</v>
          </cell>
          <cell r="H37">
            <v>3300397</v>
          </cell>
          <cell r="I37" t="str">
            <v>Back</v>
          </cell>
        </row>
        <row r="38">
          <cell r="B38" t="str">
            <v>75 - 79</v>
          </cell>
          <cell r="C38">
            <v>6</v>
          </cell>
          <cell r="D38">
            <v>12000</v>
          </cell>
          <cell r="E38">
            <v>251668</v>
          </cell>
          <cell r="F38">
            <v>2488645</v>
          </cell>
          <cell r="G38">
            <v>1066487</v>
          </cell>
          <cell r="H38">
            <v>8582721</v>
          </cell>
          <cell r="I38" t="str">
            <v>Back</v>
          </cell>
        </row>
        <row r="39">
          <cell r="B39" t="str">
            <v>80 - 84</v>
          </cell>
          <cell r="C39">
            <v>3</v>
          </cell>
          <cell r="D39">
            <v>0</v>
          </cell>
          <cell r="E39">
            <v>95840</v>
          </cell>
          <cell r="F39">
            <v>225047</v>
          </cell>
          <cell r="G39">
            <v>16400</v>
          </cell>
          <cell r="H39">
            <v>79813</v>
          </cell>
          <cell r="I39" t="str">
            <v>Back</v>
          </cell>
        </row>
        <row r="40">
          <cell r="B40" t="str">
            <v>85 - 89</v>
          </cell>
          <cell r="C40">
            <v>1</v>
          </cell>
          <cell r="D40">
            <v>0</v>
          </cell>
          <cell r="E40">
            <v>53472</v>
          </cell>
          <cell r="F40">
            <v>119215</v>
          </cell>
          <cell r="G40">
            <v>30538</v>
          </cell>
          <cell r="H40">
            <v>79600</v>
          </cell>
          <cell r="I40" t="str">
            <v>Back</v>
          </cell>
        </row>
        <row r="41">
          <cell r="B41" t="str">
            <v>90 - 94</v>
          </cell>
          <cell r="C41">
            <v>2</v>
          </cell>
          <cell r="D41">
            <v>0</v>
          </cell>
          <cell r="E41">
            <v>49908</v>
          </cell>
          <cell r="F41">
            <v>1161007</v>
          </cell>
          <cell r="G41">
            <v>448297</v>
          </cell>
          <cell r="H41">
            <v>1689950</v>
          </cell>
          <cell r="I41" t="str">
            <v>Back</v>
          </cell>
        </row>
        <row r="42">
          <cell r="B42" t="str">
            <v>95 - 99</v>
          </cell>
          <cell r="C42">
            <v>3</v>
          </cell>
          <cell r="D42">
            <v>6000</v>
          </cell>
          <cell r="E42">
            <v>96348</v>
          </cell>
          <cell r="F42">
            <v>3816404</v>
          </cell>
          <cell r="G42">
            <v>2389728</v>
          </cell>
          <cell r="H42">
            <v>10474883</v>
          </cell>
          <cell r="I42" t="str">
            <v>Back</v>
          </cell>
        </row>
        <row r="43">
          <cell r="B43" t="str">
            <v>1 - 4</v>
          </cell>
          <cell r="C43">
            <v>946</v>
          </cell>
          <cell r="D43">
            <v>184785</v>
          </cell>
          <cell r="E43">
            <v>5832869</v>
          </cell>
          <cell r="F43">
            <v>10258984</v>
          </cell>
          <cell r="G43">
            <v>5045632</v>
          </cell>
          <cell r="H43">
            <v>11805483</v>
          </cell>
          <cell r="I43" t="str">
            <v>Carpal Tunnel / Repetitive Motion</v>
          </cell>
        </row>
        <row r="44">
          <cell r="B44" t="str">
            <v>10 - 14</v>
          </cell>
          <cell r="C44">
            <v>782</v>
          </cell>
          <cell r="D44">
            <v>911290</v>
          </cell>
          <cell r="E44">
            <v>8025060</v>
          </cell>
          <cell r="F44">
            <v>18480566</v>
          </cell>
          <cell r="G44">
            <v>6711476</v>
          </cell>
          <cell r="H44">
            <v>19066988</v>
          </cell>
          <cell r="I44" t="str">
            <v>Carpal Tunnel / Repetitive Motion</v>
          </cell>
        </row>
        <row r="45">
          <cell r="B45" t="str">
            <v>15 - 19</v>
          </cell>
          <cell r="C45">
            <v>330</v>
          </cell>
          <cell r="D45">
            <v>242821</v>
          </cell>
          <cell r="E45">
            <v>4136232</v>
          </cell>
          <cell r="F45">
            <v>9524508</v>
          </cell>
          <cell r="G45">
            <v>3278577</v>
          </cell>
          <cell r="H45">
            <v>8933751</v>
          </cell>
          <cell r="I45" t="str">
            <v>Carpal Tunnel / Repetitive Motion</v>
          </cell>
        </row>
        <row r="46">
          <cell r="B46" t="str">
            <v>20 - 24</v>
          </cell>
          <cell r="C46">
            <v>138</v>
          </cell>
          <cell r="D46">
            <v>126126</v>
          </cell>
          <cell r="E46">
            <v>2112216</v>
          </cell>
          <cell r="F46">
            <v>5609492</v>
          </cell>
          <cell r="G46">
            <v>1315783</v>
          </cell>
          <cell r="H46">
            <v>4394138</v>
          </cell>
          <cell r="I46" t="str">
            <v>Carpal Tunnel / Repetitive Motion</v>
          </cell>
        </row>
        <row r="47">
          <cell r="B47" t="str">
            <v>25 - 29</v>
          </cell>
          <cell r="C47">
            <v>64</v>
          </cell>
          <cell r="D47">
            <v>123655</v>
          </cell>
          <cell r="E47">
            <v>1041824</v>
          </cell>
          <cell r="F47">
            <v>2892704</v>
          </cell>
          <cell r="G47">
            <v>699228</v>
          </cell>
          <cell r="H47">
            <v>2255159</v>
          </cell>
          <cell r="I47" t="str">
            <v>Carpal Tunnel / Repetitive Motion</v>
          </cell>
        </row>
        <row r="48">
          <cell r="B48" t="str">
            <v>30 - 34</v>
          </cell>
          <cell r="C48">
            <v>36</v>
          </cell>
          <cell r="D48">
            <v>68200</v>
          </cell>
          <cell r="E48">
            <v>628085</v>
          </cell>
          <cell r="F48">
            <v>2247556</v>
          </cell>
          <cell r="G48">
            <v>512800</v>
          </cell>
          <cell r="H48">
            <v>1698899</v>
          </cell>
          <cell r="I48" t="str">
            <v>Carpal Tunnel / Repetitive Motion</v>
          </cell>
        </row>
        <row r="49">
          <cell r="B49" t="str">
            <v>35 - 39</v>
          </cell>
          <cell r="C49">
            <v>12</v>
          </cell>
          <cell r="D49">
            <v>12375</v>
          </cell>
          <cell r="E49">
            <v>371134</v>
          </cell>
          <cell r="F49">
            <v>782575</v>
          </cell>
          <cell r="G49">
            <v>149182</v>
          </cell>
          <cell r="H49">
            <v>385213</v>
          </cell>
          <cell r="I49" t="str">
            <v>Carpal Tunnel / Repetitive Motion</v>
          </cell>
        </row>
        <row r="50">
          <cell r="B50" t="str">
            <v>40 - 44</v>
          </cell>
          <cell r="C50">
            <v>9</v>
          </cell>
          <cell r="D50">
            <v>22000</v>
          </cell>
          <cell r="E50">
            <v>184609</v>
          </cell>
          <cell r="F50">
            <v>786904</v>
          </cell>
          <cell r="G50">
            <v>66271</v>
          </cell>
          <cell r="H50">
            <v>385496</v>
          </cell>
          <cell r="I50" t="str">
            <v>Carpal Tunnel / Repetitive Motion</v>
          </cell>
        </row>
        <row r="51">
          <cell r="B51" t="str">
            <v>45 - 49</v>
          </cell>
          <cell r="C51">
            <v>6</v>
          </cell>
          <cell r="D51">
            <v>6000</v>
          </cell>
          <cell r="E51">
            <v>135871</v>
          </cell>
          <cell r="F51">
            <v>377869</v>
          </cell>
          <cell r="G51">
            <v>83134</v>
          </cell>
          <cell r="H51">
            <v>180811</v>
          </cell>
          <cell r="I51" t="str">
            <v>Carpal Tunnel / Repetitive Motion</v>
          </cell>
        </row>
        <row r="52">
          <cell r="B52" t="str">
            <v>5 - 9</v>
          </cell>
          <cell r="C52">
            <v>1089</v>
          </cell>
          <cell r="D52">
            <v>280529</v>
          </cell>
          <cell r="E52">
            <v>9292568</v>
          </cell>
          <cell r="F52">
            <v>17976583</v>
          </cell>
          <cell r="G52">
            <v>7918138</v>
          </cell>
          <cell r="H52">
            <v>20780175</v>
          </cell>
          <cell r="I52" t="str">
            <v>Carpal Tunnel / Repetitive Motion</v>
          </cell>
        </row>
        <row r="53">
          <cell r="B53" t="str">
            <v>50 - 54</v>
          </cell>
          <cell r="C53">
            <v>6</v>
          </cell>
          <cell r="D53">
            <v>0</v>
          </cell>
          <cell r="E53">
            <v>227697</v>
          </cell>
          <cell r="F53">
            <v>479361</v>
          </cell>
          <cell r="G53">
            <v>97467</v>
          </cell>
          <cell r="H53">
            <v>182891</v>
          </cell>
          <cell r="I53" t="str">
            <v>Carpal Tunnel / Repetitive Motion</v>
          </cell>
        </row>
        <row r="54">
          <cell r="B54" t="str">
            <v>55 - 59</v>
          </cell>
          <cell r="C54">
            <v>1</v>
          </cell>
          <cell r="D54">
            <v>0</v>
          </cell>
          <cell r="E54">
            <v>41213</v>
          </cell>
          <cell r="F54">
            <v>71408</v>
          </cell>
          <cell r="G54">
            <v>1396</v>
          </cell>
          <cell r="H54">
            <v>43132</v>
          </cell>
          <cell r="I54" t="str">
            <v>Carpal Tunnel / Repetitive Motion</v>
          </cell>
        </row>
        <row r="55">
          <cell r="B55" t="str">
            <v>60 - 64</v>
          </cell>
          <cell r="C55">
            <v>2</v>
          </cell>
          <cell r="D55">
            <v>0</v>
          </cell>
          <cell r="E55">
            <v>79465</v>
          </cell>
          <cell r="F55">
            <v>143584</v>
          </cell>
          <cell r="G55">
            <v>18253</v>
          </cell>
          <cell r="H55">
            <v>29253</v>
          </cell>
          <cell r="I55" t="str">
            <v>Carpal Tunnel / Repetitive Motion</v>
          </cell>
        </row>
        <row r="56">
          <cell r="B56" t="str">
            <v>65 - 69</v>
          </cell>
          <cell r="C56"/>
          <cell r="D56"/>
          <cell r="E56"/>
          <cell r="F56"/>
          <cell r="G56"/>
          <cell r="H56"/>
          <cell r="I56" t="str">
            <v>Carpal Tunnel / Repetitive Motion</v>
          </cell>
        </row>
        <row r="57">
          <cell r="B57" t="str">
            <v>70 - 74</v>
          </cell>
          <cell r="C57">
            <v>2</v>
          </cell>
          <cell r="D57">
            <v>0</v>
          </cell>
          <cell r="E57">
            <v>60699</v>
          </cell>
          <cell r="F57">
            <v>183025</v>
          </cell>
          <cell r="G57">
            <v>306022</v>
          </cell>
          <cell r="H57">
            <v>398339</v>
          </cell>
          <cell r="I57" t="str">
            <v>Carpal Tunnel / Repetitive Motion</v>
          </cell>
        </row>
        <row r="58">
          <cell r="B58" t="str">
            <v>75 - 79</v>
          </cell>
          <cell r="C58">
            <v>1</v>
          </cell>
          <cell r="D58">
            <v>0</v>
          </cell>
          <cell r="E58">
            <v>8151</v>
          </cell>
          <cell r="F58">
            <v>95000</v>
          </cell>
          <cell r="G58">
            <v>7704</v>
          </cell>
          <cell r="H58">
            <v>37000</v>
          </cell>
          <cell r="I58" t="str">
            <v>Carpal Tunnel / Repetitive Motion</v>
          </cell>
        </row>
        <row r="59">
          <cell r="B59" t="str">
            <v>80 - 84</v>
          </cell>
          <cell r="C59"/>
          <cell r="D59"/>
          <cell r="E59"/>
          <cell r="F59"/>
          <cell r="G59"/>
          <cell r="H59"/>
          <cell r="I59" t="str">
            <v>Carpal Tunnel / Repetitive Motion</v>
          </cell>
        </row>
        <row r="60">
          <cell r="B60" t="str">
            <v>85 - 89</v>
          </cell>
          <cell r="C60"/>
          <cell r="D60"/>
          <cell r="E60"/>
          <cell r="F60"/>
          <cell r="G60"/>
          <cell r="H60"/>
          <cell r="I60" t="str">
            <v>Carpal Tunnel / Repetitive Motion</v>
          </cell>
        </row>
        <row r="61">
          <cell r="B61" t="str">
            <v>90 - 94</v>
          </cell>
          <cell r="C61"/>
          <cell r="D61"/>
          <cell r="E61"/>
          <cell r="F61"/>
          <cell r="G61"/>
          <cell r="H61"/>
          <cell r="I61" t="str">
            <v>Carpal Tunnel / Repetitive Motion</v>
          </cell>
        </row>
        <row r="62">
          <cell r="B62" t="str">
            <v>95 - 99</v>
          </cell>
          <cell r="C62">
            <v>1</v>
          </cell>
          <cell r="D62">
            <v>0</v>
          </cell>
          <cell r="E62">
            <v>51031</v>
          </cell>
          <cell r="F62">
            <v>124335</v>
          </cell>
          <cell r="G62">
            <v>8396</v>
          </cell>
          <cell r="H62">
            <v>38800</v>
          </cell>
          <cell r="I62" t="str">
            <v>Carpal Tunnel / Repetitive Motion</v>
          </cell>
        </row>
        <row r="63">
          <cell r="B63" t="str">
            <v>1 - 4</v>
          </cell>
          <cell r="C63">
            <v>1306</v>
          </cell>
          <cell r="D63">
            <v>123417</v>
          </cell>
          <cell r="E63">
            <v>5251391</v>
          </cell>
          <cell r="F63">
            <v>9961510</v>
          </cell>
          <cell r="G63">
            <v>5092117</v>
          </cell>
          <cell r="H63">
            <v>12880617</v>
          </cell>
          <cell r="I63" t="str">
            <v>Other Cumulative</v>
          </cell>
        </row>
        <row r="64">
          <cell r="B64" t="str">
            <v>10 - 14</v>
          </cell>
          <cell r="C64">
            <v>1016</v>
          </cell>
          <cell r="D64">
            <v>516298</v>
          </cell>
          <cell r="E64">
            <v>5870039</v>
          </cell>
          <cell r="F64">
            <v>16681500</v>
          </cell>
          <cell r="G64">
            <v>4700040</v>
          </cell>
          <cell r="H64">
            <v>17716732</v>
          </cell>
          <cell r="I64" t="str">
            <v>Other Cumulative</v>
          </cell>
        </row>
        <row r="65">
          <cell r="B65" t="str">
            <v>15 - 19</v>
          </cell>
          <cell r="C65">
            <v>534</v>
          </cell>
          <cell r="D65">
            <v>266883</v>
          </cell>
          <cell r="E65">
            <v>4414426</v>
          </cell>
          <cell r="F65">
            <v>12169114</v>
          </cell>
          <cell r="G65">
            <v>3356818</v>
          </cell>
          <cell r="H65">
            <v>10799744</v>
          </cell>
          <cell r="I65" t="str">
            <v>Other Cumulative</v>
          </cell>
        </row>
        <row r="66">
          <cell r="B66" t="str">
            <v>20 - 24</v>
          </cell>
          <cell r="C66">
            <v>228</v>
          </cell>
          <cell r="D66">
            <v>248763</v>
          </cell>
          <cell r="E66">
            <v>2313685</v>
          </cell>
          <cell r="F66">
            <v>7670275</v>
          </cell>
          <cell r="G66">
            <v>1507055</v>
          </cell>
          <cell r="H66">
            <v>6025400</v>
          </cell>
          <cell r="I66" t="str">
            <v>Other Cumulative</v>
          </cell>
        </row>
        <row r="67">
          <cell r="B67" t="str">
            <v>25 - 29</v>
          </cell>
          <cell r="C67">
            <v>108</v>
          </cell>
          <cell r="D67">
            <v>141859</v>
          </cell>
          <cell r="E67">
            <v>1269861</v>
          </cell>
          <cell r="F67">
            <v>4007800</v>
          </cell>
          <cell r="G67">
            <v>680366</v>
          </cell>
          <cell r="H67">
            <v>2960477</v>
          </cell>
          <cell r="I67" t="str">
            <v>Other Cumulative</v>
          </cell>
        </row>
        <row r="68">
          <cell r="B68" t="str">
            <v>30 - 34</v>
          </cell>
          <cell r="C68">
            <v>70</v>
          </cell>
          <cell r="D68">
            <v>98472</v>
          </cell>
          <cell r="E68">
            <v>993000</v>
          </cell>
          <cell r="F68">
            <v>3714560</v>
          </cell>
          <cell r="G68">
            <v>768270</v>
          </cell>
          <cell r="H68">
            <v>2965845</v>
          </cell>
          <cell r="I68" t="str">
            <v>Other Cumulative</v>
          </cell>
        </row>
        <row r="69">
          <cell r="B69" t="str">
            <v>35 - 39</v>
          </cell>
          <cell r="C69">
            <v>25</v>
          </cell>
          <cell r="D69">
            <v>32287</v>
          </cell>
          <cell r="E69">
            <v>380511</v>
          </cell>
          <cell r="F69">
            <v>1542082</v>
          </cell>
          <cell r="G69">
            <v>228155</v>
          </cell>
          <cell r="H69">
            <v>1060025</v>
          </cell>
          <cell r="I69" t="str">
            <v>Other Cumulative</v>
          </cell>
        </row>
        <row r="70">
          <cell r="B70" t="str">
            <v>40 - 44</v>
          </cell>
          <cell r="C70">
            <v>18</v>
          </cell>
          <cell r="D70">
            <v>15600</v>
          </cell>
          <cell r="E70">
            <v>472254</v>
          </cell>
          <cell r="F70">
            <v>1117800</v>
          </cell>
          <cell r="G70">
            <v>279036</v>
          </cell>
          <cell r="H70">
            <v>590466</v>
          </cell>
          <cell r="I70" t="str">
            <v>Other Cumulative</v>
          </cell>
        </row>
        <row r="71">
          <cell r="B71" t="str">
            <v>45 - 49</v>
          </cell>
          <cell r="C71">
            <v>15</v>
          </cell>
          <cell r="D71">
            <v>23994</v>
          </cell>
          <cell r="E71">
            <v>295836</v>
          </cell>
          <cell r="F71">
            <v>876401</v>
          </cell>
          <cell r="G71">
            <v>143716</v>
          </cell>
          <cell r="H71">
            <v>665721</v>
          </cell>
          <cell r="I71" t="str">
            <v>Other Cumulative</v>
          </cell>
        </row>
        <row r="72">
          <cell r="B72" t="str">
            <v>5 - 9</v>
          </cell>
          <cell r="C72">
            <v>1650</v>
          </cell>
          <cell r="D72">
            <v>327702</v>
          </cell>
          <cell r="E72">
            <v>6903712</v>
          </cell>
          <cell r="F72">
            <v>17268936</v>
          </cell>
          <cell r="G72">
            <v>6149140</v>
          </cell>
          <cell r="H72">
            <v>21798580</v>
          </cell>
          <cell r="I72" t="str">
            <v>Other Cumulative</v>
          </cell>
        </row>
        <row r="73">
          <cell r="B73" t="str">
            <v>50 - 54</v>
          </cell>
          <cell r="C73">
            <v>10</v>
          </cell>
          <cell r="D73">
            <v>12000</v>
          </cell>
          <cell r="E73">
            <v>152302</v>
          </cell>
          <cell r="F73">
            <v>704315</v>
          </cell>
          <cell r="G73">
            <v>135583</v>
          </cell>
          <cell r="H73">
            <v>525765</v>
          </cell>
          <cell r="I73" t="str">
            <v>Other Cumulative</v>
          </cell>
        </row>
        <row r="74">
          <cell r="B74" t="str">
            <v>55 - 59</v>
          </cell>
          <cell r="C74">
            <v>3</v>
          </cell>
          <cell r="D74">
            <v>0</v>
          </cell>
          <cell r="E74">
            <v>0</v>
          </cell>
          <cell r="F74">
            <v>158751</v>
          </cell>
          <cell r="G74">
            <v>18097</v>
          </cell>
          <cell r="H74">
            <v>123530</v>
          </cell>
          <cell r="I74" t="str">
            <v>Other Cumulative</v>
          </cell>
        </row>
        <row r="75">
          <cell r="B75" t="str">
            <v>60 - 64</v>
          </cell>
          <cell r="C75">
            <v>5</v>
          </cell>
          <cell r="D75">
            <v>12000</v>
          </cell>
          <cell r="E75">
            <v>93829</v>
          </cell>
          <cell r="F75">
            <v>668326</v>
          </cell>
          <cell r="G75">
            <v>439698</v>
          </cell>
          <cell r="H75">
            <v>1752252</v>
          </cell>
          <cell r="I75" t="str">
            <v>Other Cumulative</v>
          </cell>
        </row>
        <row r="76">
          <cell r="B76" t="str">
            <v>65 - 69</v>
          </cell>
          <cell r="C76">
            <v>5</v>
          </cell>
          <cell r="D76">
            <v>0</v>
          </cell>
          <cell r="E76">
            <v>145985</v>
          </cell>
          <cell r="F76">
            <v>522525</v>
          </cell>
          <cell r="G76">
            <v>164890</v>
          </cell>
          <cell r="H76">
            <v>533817</v>
          </cell>
          <cell r="I76" t="str">
            <v>Other Cumulative</v>
          </cell>
        </row>
        <row r="77">
          <cell r="B77" t="str">
            <v>70 - 74</v>
          </cell>
          <cell r="C77"/>
          <cell r="D77"/>
          <cell r="E77"/>
          <cell r="F77"/>
          <cell r="G77"/>
          <cell r="H77"/>
          <cell r="I77" t="str">
            <v>Other Cumulative</v>
          </cell>
        </row>
        <row r="78">
          <cell r="B78" t="str">
            <v>75 - 79</v>
          </cell>
          <cell r="C78">
            <v>2</v>
          </cell>
          <cell r="D78">
            <v>6000</v>
          </cell>
          <cell r="E78">
            <v>45991</v>
          </cell>
          <cell r="F78">
            <v>992368</v>
          </cell>
          <cell r="G78">
            <v>549026</v>
          </cell>
          <cell r="H78">
            <v>1194186</v>
          </cell>
          <cell r="I78" t="str">
            <v>Other Cumulative</v>
          </cell>
        </row>
        <row r="79">
          <cell r="B79" t="str">
            <v>80 - 84</v>
          </cell>
          <cell r="C79"/>
          <cell r="D79"/>
          <cell r="E79"/>
          <cell r="F79"/>
          <cell r="G79"/>
          <cell r="H79"/>
          <cell r="I79" t="str">
            <v>Other Cumulative</v>
          </cell>
        </row>
        <row r="80">
          <cell r="B80" t="str">
            <v>85 - 89</v>
          </cell>
          <cell r="C80"/>
          <cell r="D80"/>
          <cell r="E80"/>
          <cell r="F80"/>
          <cell r="G80"/>
          <cell r="H80"/>
          <cell r="I80" t="str">
            <v>Other Cumulative</v>
          </cell>
        </row>
        <row r="81">
          <cell r="B81" t="str">
            <v>90 - 94</v>
          </cell>
          <cell r="C81"/>
          <cell r="D81"/>
          <cell r="E81"/>
          <cell r="F81"/>
          <cell r="G81"/>
          <cell r="H81"/>
          <cell r="I81" t="str">
            <v>Other Cumulative</v>
          </cell>
        </row>
        <row r="82">
          <cell r="B82" t="str">
            <v>95 - 99</v>
          </cell>
          <cell r="C82">
            <v>2</v>
          </cell>
          <cell r="D82">
            <v>6000</v>
          </cell>
          <cell r="E82">
            <v>34882</v>
          </cell>
          <cell r="F82">
            <v>119907</v>
          </cell>
          <cell r="G82">
            <v>43024</v>
          </cell>
          <cell r="H82">
            <v>56468</v>
          </cell>
          <cell r="I82" t="str">
            <v>Other Cumulative</v>
          </cell>
        </row>
        <row r="83">
          <cell r="B83" t="str">
            <v>1 - 4</v>
          </cell>
          <cell r="C83">
            <v>251</v>
          </cell>
          <cell r="D83">
            <v>53075</v>
          </cell>
          <cell r="E83">
            <v>1646657</v>
          </cell>
          <cell r="F83">
            <v>2906801</v>
          </cell>
          <cell r="G83">
            <v>1006493</v>
          </cell>
          <cell r="H83">
            <v>2541619</v>
          </cell>
          <cell r="I83" t="str">
            <v>Psychiatric and Mental Stress</v>
          </cell>
        </row>
        <row r="84">
          <cell r="B84" t="str">
            <v>10 - 14</v>
          </cell>
          <cell r="C84">
            <v>160</v>
          </cell>
          <cell r="D84">
            <v>168097</v>
          </cell>
          <cell r="E84">
            <v>1852618</v>
          </cell>
          <cell r="F84">
            <v>3437474</v>
          </cell>
          <cell r="G84">
            <v>974119</v>
          </cell>
          <cell r="H84">
            <v>2719226</v>
          </cell>
          <cell r="I84" t="str">
            <v>Psychiatric and Mental Stress</v>
          </cell>
        </row>
        <row r="85">
          <cell r="B85" t="str">
            <v>15 - 19</v>
          </cell>
          <cell r="C85">
            <v>120</v>
          </cell>
          <cell r="D85">
            <v>36750</v>
          </cell>
          <cell r="E85">
            <v>865720</v>
          </cell>
          <cell r="F85">
            <v>2288366</v>
          </cell>
          <cell r="G85">
            <v>716466</v>
          </cell>
          <cell r="H85">
            <v>1912503</v>
          </cell>
          <cell r="I85" t="str">
            <v>Psychiatric and Mental Stress</v>
          </cell>
        </row>
        <row r="86">
          <cell r="B86" t="str">
            <v>20 - 24</v>
          </cell>
          <cell r="C86">
            <v>44</v>
          </cell>
          <cell r="D86">
            <v>55500</v>
          </cell>
          <cell r="E86">
            <v>889900</v>
          </cell>
          <cell r="F86">
            <v>1935707</v>
          </cell>
          <cell r="G86">
            <v>367320</v>
          </cell>
          <cell r="H86">
            <v>1146756</v>
          </cell>
          <cell r="I86" t="str">
            <v>Psychiatric and Mental Stress</v>
          </cell>
        </row>
        <row r="87">
          <cell r="B87" t="str">
            <v>25 - 29</v>
          </cell>
          <cell r="C87">
            <v>15</v>
          </cell>
          <cell r="D87">
            <v>36000</v>
          </cell>
          <cell r="E87">
            <v>322514</v>
          </cell>
          <cell r="F87">
            <v>670400</v>
          </cell>
          <cell r="G87">
            <v>121980</v>
          </cell>
          <cell r="H87">
            <v>345205</v>
          </cell>
          <cell r="I87" t="str">
            <v>Psychiatric and Mental Stress</v>
          </cell>
        </row>
        <row r="88">
          <cell r="B88" t="str">
            <v>30 - 34</v>
          </cell>
          <cell r="C88">
            <v>15</v>
          </cell>
          <cell r="D88">
            <v>12000</v>
          </cell>
          <cell r="E88">
            <v>286661</v>
          </cell>
          <cell r="F88">
            <v>631855</v>
          </cell>
          <cell r="G88">
            <v>224080</v>
          </cell>
          <cell r="H88">
            <v>393986</v>
          </cell>
          <cell r="I88" t="str">
            <v>Psychiatric and Mental Stress</v>
          </cell>
        </row>
        <row r="89">
          <cell r="B89" t="str">
            <v>35 - 39</v>
          </cell>
          <cell r="C89">
            <v>5</v>
          </cell>
          <cell r="D89">
            <v>6000</v>
          </cell>
          <cell r="E89">
            <v>91415</v>
          </cell>
          <cell r="F89">
            <v>301611</v>
          </cell>
          <cell r="G89">
            <v>62853</v>
          </cell>
          <cell r="H89">
            <v>252559</v>
          </cell>
          <cell r="I89" t="str">
            <v>Psychiatric and Mental Stress</v>
          </cell>
        </row>
        <row r="90">
          <cell r="B90" t="str">
            <v>40 - 44</v>
          </cell>
          <cell r="C90">
            <v>4</v>
          </cell>
          <cell r="D90">
            <v>0</v>
          </cell>
          <cell r="E90">
            <v>97954</v>
          </cell>
          <cell r="F90">
            <v>193341</v>
          </cell>
          <cell r="G90">
            <v>22879</v>
          </cell>
          <cell r="H90">
            <v>80298</v>
          </cell>
          <cell r="I90" t="str">
            <v>Psychiatric and Mental Stress</v>
          </cell>
        </row>
        <row r="91">
          <cell r="B91" t="str">
            <v>45 - 49</v>
          </cell>
          <cell r="C91">
            <v>4</v>
          </cell>
          <cell r="D91">
            <v>0</v>
          </cell>
          <cell r="E91">
            <v>221329</v>
          </cell>
          <cell r="F91">
            <v>362279</v>
          </cell>
          <cell r="G91">
            <v>57066</v>
          </cell>
          <cell r="H91">
            <v>124994</v>
          </cell>
          <cell r="I91" t="str">
            <v>Psychiatric and Mental Stress</v>
          </cell>
        </row>
        <row r="92">
          <cell r="B92" t="str">
            <v>5 - 9</v>
          </cell>
          <cell r="C92">
            <v>223</v>
          </cell>
          <cell r="D92">
            <v>39325</v>
          </cell>
          <cell r="E92">
            <v>1754679</v>
          </cell>
          <cell r="F92">
            <v>3395244</v>
          </cell>
          <cell r="G92">
            <v>1362680</v>
          </cell>
          <cell r="H92">
            <v>3338941</v>
          </cell>
          <cell r="I92" t="str">
            <v>Psychiatric and Mental Stress</v>
          </cell>
        </row>
        <row r="93">
          <cell r="B93" t="str">
            <v>50 - 54</v>
          </cell>
          <cell r="C93">
            <v>1</v>
          </cell>
          <cell r="D93">
            <v>6000</v>
          </cell>
          <cell r="E93">
            <v>0</v>
          </cell>
          <cell r="F93">
            <v>106946</v>
          </cell>
          <cell r="G93">
            <v>3152</v>
          </cell>
          <cell r="H93">
            <v>31030</v>
          </cell>
          <cell r="I93" t="str">
            <v>Psychiatric and Mental Stress</v>
          </cell>
        </row>
        <row r="94">
          <cell r="B94" t="str">
            <v>55 - 59</v>
          </cell>
          <cell r="C94">
            <v>2</v>
          </cell>
          <cell r="D94">
            <v>0</v>
          </cell>
          <cell r="E94">
            <v>90943</v>
          </cell>
          <cell r="F94">
            <v>148188</v>
          </cell>
          <cell r="G94">
            <v>23338</v>
          </cell>
          <cell r="H94">
            <v>28043</v>
          </cell>
          <cell r="I94" t="str">
            <v>Psychiatric and Mental Stress</v>
          </cell>
        </row>
        <row r="95">
          <cell r="B95" t="str">
            <v>60 - 64</v>
          </cell>
          <cell r="C95"/>
          <cell r="D95"/>
          <cell r="E95"/>
          <cell r="F95"/>
          <cell r="G95"/>
          <cell r="H95"/>
          <cell r="I95" t="str">
            <v>Psychiatric and Mental Stress</v>
          </cell>
        </row>
        <row r="96">
          <cell r="B96" t="str">
            <v>65 - 69</v>
          </cell>
          <cell r="C96"/>
          <cell r="D96"/>
          <cell r="E96"/>
          <cell r="F96"/>
          <cell r="G96"/>
          <cell r="H96"/>
          <cell r="I96" t="str">
            <v>Psychiatric and Mental Stress</v>
          </cell>
        </row>
        <row r="97">
          <cell r="B97" t="str">
            <v>70 - 74</v>
          </cell>
          <cell r="C97"/>
          <cell r="D97"/>
          <cell r="E97"/>
          <cell r="F97"/>
          <cell r="G97"/>
          <cell r="H97"/>
          <cell r="I97" t="str">
            <v>Psychiatric and Mental Stress</v>
          </cell>
        </row>
        <row r="98">
          <cell r="B98" t="str">
            <v>75 - 79</v>
          </cell>
          <cell r="C98"/>
          <cell r="D98"/>
          <cell r="E98"/>
          <cell r="F98"/>
          <cell r="G98"/>
          <cell r="H98"/>
          <cell r="I98" t="str">
            <v>Psychiatric and Mental Stress</v>
          </cell>
        </row>
        <row r="99">
          <cell r="B99" t="str">
            <v>80 - 84</v>
          </cell>
          <cell r="C99"/>
          <cell r="D99"/>
          <cell r="E99"/>
          <cell r="F99"/>
          <cell r="G99"/>
          <cell r="H99"/>
          <cell r="I99" t="str">
            <v>Psychiatric and Mental Stress</v>
          </cell>
        </row>
        <row r="100">
          <cell r="B100" t="str">
            <v>85 - 89</v>
          </cell>
          <cell r="C100">
            <v>1</v>
          </cell>
          <cell r="D100">
            <v>0</v>
          </cell>
          <cell r="E100">
            <v>51751</v>
          </cell>
          <cell r="F100">
            <v>97265</v>
          </cell>
          <cell r="G100">
            <v>13106</v>
          </cell>
          <cell r="H100">
            <v>47300</v>
          </cell>
          <cell r="I100" t="str">
            <v>Psychiatric and Mental Stress</v>
          </cell>
        </row>
        <row r="101">
          <cell r="B101" t="str">
            <v>90 - 94</v>
          </cell>
          <cell r="C101"/>
          <cell r="D101"/>
          <cell r="E101"/>
          <cell r="F101"/>
          <cell r="G101"/>
          <cell r="H101"/>
          <cell r="I101" t="str">
            <v>Psychiatric and Mental Stress</v>
          </cell>
        </row>
        <row r="102">
          <cell r="B102" t="str">
            <v>95 - 99</v>
          </cell>
          <cell r="C102"/>
          <cell r="D102"/>
          <cell r="E102"/>
          <cell r="F102"/>
          <cell r="G102"/>
          <cell r="H102"/>
          <cell r="I102" t="str">
            <v>Psychiatric and Mental Stress</v>
          </cell>
        </row>
        <row r="103">
          <cell r="B103" t="str">
            <v>1 - 4</v>
          </cell>
          <cell r="C103">
            <v>1710</v>
          </cell>
          <cell r="D103">
            <v>357219</v>
          </cell>
          <cell r="E103">
            <v>13901644</v>
          </cell>
          <cell r="F103">
            <v>23346742</v>
          </cell>
          <cell r="G103">
            <v>15206960</v>
          </cell>
          <cell r="H103">
            <v>31831482</v>
          </cell>
          <cell r="I103" t="str">
            <v>Slip and Fall</v>
          </cell>
        </row>
        <row r="104">
          <cell r="B104" t="str">
            <v>10 - 14</v>
          </cell>
          <cell r="C104">
            <v>1869</v>
          </cell>
          <cell r="D104">
            <v>2195523</v>
          </cell>
          <cell r="E104">
            <v>26469286</v>
          </cell>
          <cell r="F104">
            <v>52606041</v>
          </cell>
          <cell r="G104">
            <v>27490696</v>
          </cell>
          <cell r="H104">
            <v>62015860</v>
          </cell>
          <cell r="I104" t="str">
            <v>Slip and Fall</v>
          </cell>
        </row>
        <row r="105">
          <cell r="B105" t="str">
            <v>15 - 19</v>
          </cell>
          <cell r="C105">
            <v>1146</v>
          </cell>
          <cell r="D105">
            <v>1052587</v>
          </cell>
          <cell r="E105">
            <v>18530979</v>
          </cell>
          <cell r="F105">
            <v>38526663</v>
          </cell>
          <cell r="G105">
            <v>19283918</v>
          </cell>
          <cell r="H105">
            <v>43512538</v>
          </cell>
          <cell r="I105" t="str">
            <v>Slip and Fall</v>
          </cell>
        </row>
        <row r="106">
          <cell r="B106" t="str">
            <v>20 - 24</v>
          </cell>
          <cell r="C106">
            <v>504</v>
          </cell>
          <cell r="D106">
            <v>638296</v>
          </cell>
          <cell r="E106">
            <v>11139156</v>
          </cell>
          <cell r="F106">
            <v>23495701</v>
          </cell>
          <cell r="G106">
            <v>13241557</v>
          </cell>
          <cell r="H106">
            <v>28986776</v>
          </cell>
          <cell r="I106" t="str">
            <v>Slip and Fall</v>
          </cell>
        </row>
        <row r="107">
          <cell r="B107" t="str">
            <v>25 - 29</v>
          </cell>
          <cell r="C107">
            <v>277</v>
          </cell>
          <cell r="D107">
            <v>455969</v>
          </cell>
          <cell r="E107">
            <v>5911283</v>
          </cell>
          <cell r="F107">
            <v>14636178</v>
          </cell>
          <cell r="G107">
            <v>6980268</v>
          </cell>
          <cell r="H107">
            <v>16333470</v>
          </cell>
          <cell r="I107" t="str">
            <v>Slip and Fall</v>
          </cell>
        </row>
        <row r="108">
          <cell r="B108" t="str">
            <v>30 - 34</v>
          </cell>
          <cell r="C108">
            <v>216</v>
          </cell>
          <cell r="D108">
            <v>336873</v>
          </cell>
          <cell r="E108">
            <v>5657809</v>
          </cell>
          <cell r="F108">
            <v>13967866</v>
          </cell>
          <cell r="G108">
            <v>7423055</v>
          </cell>
          <cell r="H108">
            <v>17652966</v>
          </cell>
          <cell r="I108" t="str">
            <v>Slip and Fall</v>
          </cell>
        </row>
        <row r="109">
          <cell r="B109" t="str">
            <v>35 - 39</v>
          </cell>
          <cell r="C109">
            <v>84</v>
          </cell>
          <cell r="D109">
            <v>176499</v>
          </cell>
          <cell r="E109">
            <v>2441666</v>
          </cell>
          <cell r="F109">
            <v>6418465</v>
          </cell>
          <cell r="G109">
            <v>4288699</v>
          </cell>
          <cell r="H109">
            <v>9917344</v>
          </cell>
          <cell r="I109" t="str">
            <v>Slip and Fall</v>
          </cell>
        </row>
        <row r="110">
          <cell r="B110" t="str">
            <v>40 - 44</v>
          </cell>
          <cell r="C110">
            <v>66</v>
          </cell>
          <cell r="D110">
            <v>116853</v>
          </cell>
          <cell r="E110">
            <v>1580669</v>
          </cell>
          <cell r="F110">
            <v>5393972</v>
          </cell>
          <cell r="G110">
            <v>4699758</v>
          </cell>
          <cell r="H110">
            <v>8966869</v>
          </cell>
          <cell r="I110" t="str">
            <v>Slip and Fall</v>
          </cell>
        </row>
        <row r="111">
          <cell r="B111" t="str">
            <v>45 - 49</v>
          </cell>
          <cell r="C111">
            <v>29</v>
          </cell>
          <cell r="D111">
            <v>49375</v>
          </cell>
          <cell r="E111">
            <v>1051168</v>
          </cell>
          <cell r="F111">
            <v>2789052</v>
          </cell>
          <cell r="G111">
            <v>1614484</v>
          </cell>
          <cell r="H111">
            <v>3558397</v>
          </cell>
          <cell r="I111" t="str">
            <v>Slip and Fall</v>
          </cell>
        </row>
        <row r="112">
          <cell r="B112" t="str">
            <v>5 - 9</v>
          </cell>
          <cell r="C112">
            <v>2660</v>
          </cell>
          <cell r="D112">
            <v>1234492</v>
          </cell>
          <cell r="E112">
            <v>28232265</v>
          </cell>
          <cell r="F112">
            <v>51645291</v>
          </cell>
          <cell r="G112">
            <v>29709463</v>
          </cell>
          <cell r="H112">
            <v>67005033</v>
          </cell>
          <cell r="I112" t="str">
            <v>Slip and Fall</v>
          </cell>
        </row>
        <row r="113">
          <cell r="B113" t="str">
            <v>50 - 54</v>
          </cell>
          <cell r="C113">
            <v>31</v>
          </cell>
          <cell r="D113">
            <v>69450</v>
          </cell>
          <cell r="E113">
            <v>1054741</v>
          </cell>
          <cell r="F113">
            <v>3829595</v>
          </cell>
          <cell r="G113">
            <v>3353281</v>
          </cell>
          <cell r="H113">
            <v>8345756</v>
          </cell>
          <cell r="I113" t="str">
            <v>Slip and Fall</v>
          </cell>
        </row>
        <row r="114">
          <cell r="B114" t="str">
            <v>55 - 59</v>
          </cell>
          <cell r="C114">
            <v>9</v>
          </cell>
          <cell r="D114">
            <v>12675</v>
          </cell>
          <cell r="E114">
            <v>206766</v>
          </cell>
          <cell r="F114">
            <v>1054215</v>
          </cell>
          <cell r="G114">
            <v>414573</v>
          </cell>
          <cell r="H114">
            <v>1974060</v>
          </cell>
          <cell r="I114" t="str">
            <v>Slip and Fall</v>
          </cell>
        </row>
        <row r="115">
          <cell r="B115" t="str">
            <v>60 - 64</v>
          </cell>
          <cell r="C115">
            <v>12</v>
          </cell>
          <cell r="D115">
            <v>55000</v>
          </cell>
          <cell r="E115">
            <v>364941</v>
          </cell>
          <cell r="F115">
            <v>1598037</v>
          </cell>
          <cell r="G115">
            <v>1634247</v>
          </cell>
          <cell r="H115">
            <v>4480607</v>
          </cell>
          <cell r="I115" t="str">
            <v>Slip and Fall</v>
          </cell>
        </row>
        <row r="116">
          <cell r="B116" t="str">
            <v>65 - 69</v>
          </cell>
          <cell r="C116">
            <v>17</v>
          </cell>
          <cell r="D116">
            <v>36000</v>
          </cell>
          <cell r="E116">
            <v>583113</v>
          </cell>
          <cell r="F116">
            <v>3041305</v>
          </cell>
          <cell r="G116">
            <v>4978744</v>
          </cell>
          <cell r="H116">
            <v>11892719</v>
          </cell>
          <cell r="I116" t="str">
            <v>Slip and Fall</v>
          </cell>
        </row>
        <row r="117">
          <cell r="B117" t="str">
            <v>70 - 74</v>
          </cell>
          <cell r="C117">
            <v>15</v>
          </cell>
          <cell r="D117">
            <v>33000</v>
          </cell>
          <cell r="E117">
            <v>594867</v>
          </cell>
          <cell r="F117">
            <v>3754946</v>
          </cell>
          <cell r="G117">
            <v>2843851</v>
          </cell>
          <cell r="H117">
            <v>8815456</v>
          </cell>
          <cell r="I117" t="str">
            <v>Slip and Fall</v>
          </cell>
        </row>
        <row r="118">
          <cell r="B118" t="str">
            <v>75 - 79</v>
          </cell>
          <cell r="C118">
            <v>9</v>
          </cell>
          <cell r="D118">
            <v>25000</v>
          </cell>
          <cell r="E118">
            <v>282501</v>
          </cell>
          <cell r="F118">
            <v>3698027</v>
          </cell>
          <cell r="G118">
            <v>1429339</v>
          </cell>
          <cell r="H118">
            <v>10046690</v>
          </cell>
          <cell r="I118" t="str">
            <v>Slip and Fall</v>
          </cell>
        </row>
        <row r="119">
          <cell r="B119" t="str">
            <v>80 - 84</v>
          </cell>
          <cell r="C119">
            <v>3</v>
          </cell>
          <cell r="D119">
            <v>1500</v>
          </cell>
          <cell r="E119">
            <v>123122</v>
          </cell>
          <cell r="F119">
            <v>1269373</v>
          </cell>
          <cell r="G119">
            <v>1874507</v>
          </cell>
          <cell r="H119">
            <v>3074264</v>
          </cell>
          <cell r="I119" t="str">
            <v>Slip and Fall</v>
          </cell>
        </row>
        <row r="120">
          <cell r="B120" t="str">
            <v>85 - 89</v>
          </cell>
          <cell r="C120">
            <v>2</v>
          </cell>
          <cell r="D120">
            <v>6000</v>
          </cell>
          <cell r="E120">
            <v>67726</v>
          </cell>
          <cell r="F120">
            <v>1533978</v>
          </cell>
          <cell r="G120">
            <v>631676</v>
          </cell>
          <cell r="H120">
            <v>3067828</v>
          </cell>
          <cell r="I120" t="str">
            <v>Slip and Fall</v>
          </cell>
        </row>
        <row r="121">
          <cell r="B121" t="str">
            <v>90 - 94</v>
          </cell>
          <cell r="C121">
            <v>3</v>
          </cell>
          <cell r="D121">
            <v>6000</v>
          </cell>
          <cell r="E121">
            <v>133877</v>
          </cell>
          <cell r="F121">
            <v>1722719</v>
          </cell>
          <cell r="G121">
            <v>732244</v>
          </cell>
          <cell r="H121">
            <v>3212689</v>
          </cell>
          <cell r="I121" t="str">
            <v>Slip and Fall</v>
          </cell>
        </row>
        <row r="122">
          <cell r="B122" t="str">
            <v>95 - 99</v>
          </cell>
          <cell r="C122">
            <v>3</v>
          </cell>
          <cell r="D122">
            <v>6000</v>
          </cell>
          <cell r="E122">
            <v>95802</v>
          </cell>
          <cell r="F122">
            <v>1642298</v>
          </cell>
          <cell r="G122">
            <v>614392</v>
          </cell>
          <cell r="H122">
            <v>5530497</v>
          </cell>
          <cell r="I122" t="str">
            <v>Slip and Fall</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
  <sheetViews>
    <sheetView tabSelected="1" workbookViewId="0"/>
  </sheetViews>
  <sheetFormatPr defaultRowHeight="12.75"/>
  <cols>
    <col min="1" max="1" width="3.7109375" style="68" customWidth="1"/>
    <col min="2" max="2" width="48.5703125" style="68" customWidth="1"/>
    <col min="3" max="3" width="1.42578125" style="68" customWidth="1"/>
    <col min="4" max="4" width="11.28515625" style="68" customWidth="1"/>
    <col min="5" max="5" width="1.7109375" style="68" customWidth="1"/>
    <col min="6" max="6" width="13.28515625" style="68" customWidth="1"/>
    <col min="7" max="7" width="12.85546875" style="68" bestFit="1" customWidth="1"/>
    <col min="8" max="8" width="0.7109375" style="68" customWidth="1"/>
    <col min="9" max="9" width="9.140625" style="68"/>
    <col min="10" max="10" width="16.28515625" style="68" customWidth="1"/>
    <col min="11" max="16384" width="9.140625" style="68"/>
  </cols>
  <sheetData>
    <row r="1" spans="1:10">
      <c r="A1" s="141"/>
      <c r="B1" s="142" t="s">
        <v>521</v>
      </c>
      <c r="C1" s="142"/>
      <c r="D1" s="142"/>
      <c r="E1" s="142"/>
      <c r="F1" s="142"/>
      <c r="G1" s="143" t="s">
        <v>475</v>
      </c>
      <c r="H1" s="141"/>
      <c r="J1" s="123"/>
    </row>
    <row r="2" spans="1:10">
      <c r="A2" s="141"/>
      <c r="B2" s="141"/>
      <c r="C2" s="141"/>
      <c r="D2" s="141"/>
      <c r="E2" s="141"/>
      <c r="F2" s="141"/>
      <c r="G2" s="141"/>
      <c r="H2" s="141"/>
    </row>
    <row r="3" spans="1:10">
      <c r="A3" s="141"/>
      <c r="B3" s="141"/>
      <c r="C3" s="141"/>
      <c r="D3" s="144"/>
      <c r="E3" s="144"/>
      <c r="F3" s="141"/>
      <c r="G3" s="141"/>
      <c r="H3" s="141"/>
    </row>
    <row r="4" spans="1:10">
      <c r="A4" s="141"/>
      <c r="B4" s="141"/>
      <c r="C4" s="141"/>
      <c r="D4" s="144" t="s">
        <v>67</v>
      </c>
      <c r="E4" s="144"/>
      <c r="F4" s="144" t="s">
        <v>467</v>
      </c>
      <c r="G4" s="144" t="s">
        <v>467</v>
      </c>
      <c r="H4" s="141"/>
    </row>
    <row r="5" spans="1:10">
      <c r="A5" s="141"/>
      <c r="B5" s="141"/>
      <c r="C5" s="141"/>
      <c r="D5" s="144" t="s">
        <v>350</v>
      </c>
      <c r="E5" s="144"/>
      <c r="F5" s="144" t="s">
        <v>350</v>
      </c>
      <c r="G5" s="144" t="s">
        <v>350</v>
      </c>
      <c r="H5" s="141"/>
    </row>
    <row r="6" spans="1:10">
      <c r="A6" s="141"/>
      <c r="B6" s="145"/>
      <c r="C6" s="141"/>
      <c r="D6" s="146" t="s">
        <v>468</v>
      </c>
      <c r="E6" s="146"/>
      <c r="F6" s="146" t="s">
        <v>469</v>
      </c>
      <c r="G6" s="146" t="s">
        <v>32</v>
      </c>
      <c r="H6" s="141"/>
    </row>
    <row r="7" spans="1:10" ht="17.100000000000001" customHeight="1">
      <c r="A7" s="141">
        <v>1</v>
      </c>
      <c r="B7" s="141" t="s">
        <v>447</v>
      </c>
      <c r="C7" s="141"/>
      <c r="D7" s="147">
        <v>479348.37288567115</v>
      </c>
      <c r="E7" s="146"/>
      <c r="F7" s="148">
        <f>D7/D$26</f>
        <v>0.19618704097161607</v>
      </c>
      <c r="G7" s="149">
        <v>0.10862973862210641</v>
      </c>
      <c r="H7" s="141"/>
    </row>
    <row r="8" spans="1:10" ht="17.100000000000001" customHeight="1">
      <c r="A8" s="141">
        <v>2</v>
      </c>
      <c r="B8" s="141" t="s">
        <v>448</v>
      </c>
      <c r="C8" s="141"/>
      <c r="D8" s="147">
        <v>303609.33501079847</v>
      </c>
      <c r="E8" s="146"/>
      <c r="F8" s="148">
        <f t="shared" ref="F8:F17" si="0">D8/D$26</f>
        <v>0.12426080991691449</v>
      </c>
      <c r="G8" s="149">
        <v>6.8803827385309269E-2</v>
      </c>
      <c r="H8" s="141"/>
    </row>
    <row r="9" spans="1:10" ht="17.100000000000001" customHeight="1">
      <c r="A9" s="141">
        <v>3</v>
      </c>
      <c r="B9" s="141" t="s">
        <v>449</v>
      </c>
      <c r="C9" s="150"/>
      <c r="D9" s="147">
        <v>136770.23126950438</v>
      </c>
      <c r="E9" s="151"/>
      <c r="F9" s="148">
        <f t="shared" si="0"/>
        <v>5.5977131630250594E-2</v>
      </c>
      <c r="G9" s="149">
        <v>3.0994815700845006E-2</v>
      </c>
      <c r="H9" s="141"/>
    </row>
    <row r="10" spans="1:10" ht="17.100000000000001" customHeight="1">
      <c r="A10" s="141">
        <v>4</v>
      </c>
      <c r="B10" s="141" t="s">
        <v>450</v>
      </c>
      <c r="C10" s="141"/>
      <c r="D10" s="147">
        <v>90047.745026757475</v>
      </c>
      <c r="E10" s="146"/>
      <c r="F10" s="148">
        <f t="shared" si="0"/>
        <v>3.6854616897134332E-2</v>
      </c>
      <c r="G10" s="149">
        <v>2.0406584353004173E-2</v>
      </c>
      <c r="H10" s="141"/>
    </row>
    <row r="11" spans="1:10" ht="17.100000000000001" customHeight="1">
      <c r="A11" s="141">
        <v>5</v>
      </c>
      <c r="B11" s="141" t="s">
        <v>452</v>
      </c>
      <c r="C11" s="141"/>
      <c r="D11" s="147">
        <v>61735.825167958275</v>
      </c>
      <c r="E11" s="146"/>
      <c r="F11" s="148">
        <f t="shared" si="0"/>
        <v>2.5267153383102276E-2</v>
      </c>
      <c r="G11" s="149">
        <v>1.399054827544995E-2</v>
      </c>
      <c r="H11" s="141"/>
    </row>
    <row r="12" spans="1:10" ht="17.100000000000001" customHeight="1">
      <c r="A12" s="141">
        <v>6</v>
      </c>
      <c r="B12" s="141" t="s">
        <v>451</v>
      </c>
      <c r="C12" s="141"/>
      <c r="D12" s="147">
        <v>55220.645159046529</v>
      </c>
      <c r="E12" s="146"/>
      <c r="F12" s="148">
        <f t="shared" si="0"/>
        <v>2.2600629494325702E-2</v>
      </c>
      <c r="G12" s="149">
        <v>1.2514080759385472E-2</v>
      </c>
      <c r="H12" s="141"/>
    </row>
    <row r="13" spans="1:10" ht="17.100000000000001" customHeight="1">
      <c r="A13" s="141">
        <v>7</v>
      </c>
      <c r="B13" s="141" t="s">
        <v>455</v>
      </c>
      <c r="C13" s="141"/>
      <c r="D13" s="147">
        <v>22564.459089847496</v>
      </c>
      <c r="E13" s="146"/>
      <c r="F13" s="148">
        <f t="shared" si="0"/>
        <v>9.235150697002802E-3</v>
      </c>
      <c r="G13" s="149">
        <v>5.1135487919220972E-3</v>
      </c>
      <c r="H13" s="141"/>
    </row>
    <row r="14" spans="1:10" ht="17.100000000000001" customHeight="1">
      <c r="A14" s="141">
        <v>8</v>
      </c>
      <c r="B14" s="141" t="s">
        <v>454</v>
      </c>
      <c r="C14" s="141"/>
      <c r="D14" s="147">
        <v>12360.221796296333</v>
      </c>
      <c r="E14" s="146"/>
      <c r="F14" s="148">
        <f t="shared" si="0"/>
        <v>5.058774530453271E-3</v>
      </c>
      <c r="G14" s="149">
        <v>2.8010685734885686E-3</v>
      </c>
      <c r="H14" s="141"/>
    </row>
    <row r="15" spans="1:10" ht="17.100000000000001" customHeight="1">
      <c r="A15" s="141">
        <v>9</v>
      </c>
      <c r="B15" s="141" t="s">
        <v>432</v>
      </c>
      <c r="C15" s="141"/>
      <c r="D15" s="147">
        <v>7671.9952969369333</v>
      </c>
      <c r="E15" s="146"/>
      <c r="F15" s="148">
        <f t="shared" si="0"/>
        <v>3.1399836544625187E-3</v>
      </c>
      <c r="G15" s="149">
        <v>1.7386245389740035E-3</v>
      </c>
      <c r="H15" s="141"/>
    </row>
    <row r="16" spans="1:10" ht="17.100000000000001" customHeight="1">
      <c r="A16" s="141">
        <v>10</v>
      </c>
      <c r="B16" s="141" t="s">
        <v>453</v>
      </c>
      <c r="C16" s="150"/>
      <c r="D16" s="147">
        <v>4292.8788152022271</v>
      </c>
      <c r="E16" s="151"/>
      <c r="F16" s="148">
        <f t="shared" si="0"/>
        <v>1.7569835210541871E-3</v>
      </c>
      <c r="G16" s="149">
        <v>9.7285049873950579E-4</v>
      </c>
      <c r="H16" s="141"/>
    </row>
    <row r="17" spans="1:8" ht="17.100000000000001" customHeight="1">
      <c r="A17" s="141">
        <v>11</v>
      </c>
      <c r="B17" s="152" t="s">
        <v>456</v>
      </c>
      <c r="C17" s="152"/>
      <c r="D17" s="153">
        <v>3515.2181652375052</v>
      </c>
      <c r="E17" s="154"/>
      <c r="F17" s="161">
        <f t="shared" si="0"/>
        <v>1.4387036427306384E-3</v>
      </c>
      <c r="G17" s="156">
        <v>7.9661734990494476E-4</v>
      </c>
      <c r="H17" s="141"/>
    </row>
    <row r="18" spans="1:8" ht="20.100000000000001" customHeight="1">
      <c r="A18" s="141"/>
      <c r="B18" s="141" t="s">
        <v>471</v>
      </c>
      <c r="C18" s="141"/>
      <c r="D18" s="157">
        <f>SUM(D7:D17)</f>
        <v>1177136.9276832568</v>
      </c>
      <c r="E18" s="158"/>
      <c r="F18" s="148">
        <f t="shared" ref="F18:F25" si="1">D18/$D$26</f>
        <v>0.48177697833904687</v>
      </c>
      <c r="G18" s="148">
        <f>D18/$D$34</f>
        <v>0.26676230484912938</v>
      </c>
      <c r="H18" s="141"/>
    </row>
    <row r="19" spans="1:8" ht="17.100000000000001" customHeight="1">
      <c r="A19" s="141">
        <v>12</v>
      </c>
      <c r="B19" s="141" t="s">
        <v>402</v>
      </c>
      <c r="C19" s="141"/>
      <c r="D19" s="157">
        <v>367735.26878493268</v>
      </c>
      <c r="E19" s="158"/>
      <c r="F19" s="148">
        <f t="shared" si="1"/>
        <v>0.15050618365408541</v>
      </c>
      <c r="G19" s="148">
        <f t="shared" ref="G19:G25" si="2">D19/$D$34</f>
        <v>8.3336021127508847E-2</v>
      </c>
      <c r="H19" s="141"/>
    </row>
    <row r="20" spans="1:8" ht="17.100000000000001" customHeight="1">
      <c r="A20" s="141">
        <v>13</v>
      </c>
      <c r="B20" s="141" t="s">
        <v>404</v>
      </c>
      <c r="C20" s="141"/>
      <c r="D20" s="157">
        <v>302939.12873494456</v>
      </c>
      <c r="E20" s="158"/>
      <c r="F20" s="148">
        <f t="shared" si="1"/>
        <v>0.12398650881663362</v>
      </c>
      <c r="G20" s="148">
        <f t="shared" si="2"/>
        <v>6.8651945504224279E-2</v>
      </c>
      <c r="H20" s="141"/>
    </row>
    <row r="21" spans="1:8" ht="17.100000000000001" customHeight="1">
      <c r="A21" s="141">
        <v>14</v>
      </c>
      <c r="B21" s="141" t="s">
        <v>407</v>
      </c>
      <c r="C21" s="141"/>
      <c r="D21" s="157">
        <v>229559.16720786446</v>
      </c>
      <c r="E21" s="158"/>
      <c r="F21" s="148">
        <f t="shared" si="1"/>
        <v>9.3953659363230968E-2</v>
      </c>
      <c r="G21" s="148">
        <f t="shared" si="2"/>
        <v>5.2022607653758372E-2</v>
      </c>
      <c r="H21" s="141"/>
    </row>
    <row r="22" spans="1:8" ht="17.100000000000001" customHeight="1">
      <c r="A22" s="141">
        <v>15</v>
      </c>
      <c r="B22" s="141" t="s">
        <v>406</v>
      </c>
      <c r="C22" s="141"/>
      <c r="D22" s="157">
        <v>204149.62322326432</v>
      </c>
      <c r="E22" s="158"/>
      <c r="F22" s="148">
        <f t="shared" si="1"/>
        <v>8.3554076244241646E-2</v>
      </c>
      <c r="G22" s="148">
        <f t="shared" si="2"/>
        <v>4.6264306848568471E-2</v>
      </c>
      <c r="H22" s="141"/>
    </row>
    <row r="23" spans="1:8" ht="17.100000000000001" customHeight="1">
      <c r="A23" s="141">
        <v>16</v>
      </c>
      <c r="B23" s="141" t="s">
        <v>405</v>
      </c>
      <c r="C23" s="141"/>
      <c r="D23" s="157">
        <v>78672.139814424037</v>
      </c>
      <c r="E23" s="158"/>
      <c r="F23" s="148">
        <f t="shared" si="1"/>
        <v>3.2198824884252547E-2</v>
      </c>
      <c r="G23" s="148">
        <f t="shared" si="2"/>
        <v>1.7828649200236302E-2</v>
      </c>
      <c r="H23" s="141"/>
    </row>
    <row r="24" spans="1:8" ht="17.100000000000001" customHeight="1">
      <c r="A24" s="141">
        <v>17</v>
      </c>
      <c r="B24" s="141" t="s">
        <v>403</v>
      </c>
      <c r="C24" s="141"/>
      <c r="D24" s="157">
        <v>60920.120889063386</v>
      </c>
      <c r="E24" s="158"/>
      <c r="F24" s="148">
        <f t="shared" si="1"/>
        <v>2.4933303060797243E-2</v>
      </c>
      <c r="G24" s="148">
        <f t="shared" si="2"/>
        <v>1.3805693694478169E-2</v>
      </c>
      <c r="H24" s="141"/>
    </row>
    <row r="25" spans="1:8" ht="17.100000000000001" customHeight="1">
      <c r="A25" s="141">
        <v>18</v>
      </c>
      <c r="B25" s="152" t="s">
        <v>409</v>
      </c>
      <c r="C25" s="152"/>
      <c r="D25" s="159">
        <v>22210.946709985408</v>
      </c>
      <c r="E25" s="160"/>
      <c r="F25" s="155">
        <f t="shared" si="1"/>
        <v>9.0904656377118667E-3</v>
      </c>
      <c r="G25" s="161">
        <f t="shared" si="2"/>
        <v>5.0334359562553815E-3</v>
      </c>
      <c r="H25" s="141"/>
    </row>
    <row r="26" spans="1:8" ht="20.100000000000001" customHeight="1">
      <c r="A26" s="141"/>
      <c r="B26" s="141" t="s">
        <v>470</v>
      </c>
      <c r="C26" s="141"/>
      <c r="D26" s="157">
        <f>SUM(D18:D25)</f>
        <v>2443323.3230477353</v>
      </c>
      <c r="E26" s="158"/>
      <c r="F26" s="148">
        <f>SUM(F18:F25)</f>
        <v>1</v>
      </c>
      <c r="G26" s="148">
        <f>D26/$D$34</f>
        <v>0.5537049648341591</v>
      </c>
      <c r="H26" s="141"/>
    </row>
    <row r="27" spans="1:8" ht="17.100000000000001" customHeight="1">
      <c r="A27" s="141">
        <v>19</v>
      </c>
      <c r="B27" s="141" t="s">
        <v>400</v>
      </c>
      <c r="C27" s="141"/>
      <c r="D27" s="157">
        <v>1418330.8724122345</v>
      </c>
      <c r="E27" s="158"/>
      <c r="F27" s="162"/>
      <c r="G27" s="148">
        <f t="shared" ref="G27:G33" si="3">D27/$D$34</f>
        <v>0.3214215811817368</v>
      </c>
      <c r="H27" s="141"/>
    </row>
    <row r="28" spans="1:8" ht="17.100000000000001" customHeight="1">
      <c r="A28" s="141">
        <v>20</v>
      </c>
      <c r="B28" s="141" t="s">
        <v>408</v>
      </c>
      <c r="C28" s="150"/>
      <c r="D28" s="157">
        <v>295210.14732007799</v>
      </c>
      <c r="E28" s="163"/>
      <c r="F28" s="164"/>
      <c r="G28" s="148">
        <f t="shared" si="3"/>
        <v>6.6900406793750075E-2</v>
      </c>
      <c r="H28" s="141"/>
    </row>
    <row r="29" spans="1:8" ht="17.100000000000001" customHeight="1">
      <c r="A29" s="141">
        <v>21</v>
      </c>
      <c r="B29" s="141" t="s">
        <v>507</v>
      </c>
      <c r="C29" s="141"/>
      <c r="D29" s="157">
        <v>122700.94252723495</v>
      </c>
      <c r="E29" s="165"/>
      <c r="F29" s="162"/>
      <c r="G29" s="148">
        <f t="shared" si="3"/>
        <v>2.7806439052206214E-2</v>
      </c>
      <c r="H29" s="141"/>
    </row>
    <row r="30" spans="1:8" ht="17.100000000000001" customHeight="1">
      <c r="A30" s="141">
        <v>22</v>
      </c>
      <c r="B30" s="141" t="s">
        <v>472</v>
      </c>
      <c r="C30" s="150"/>
      <c r="D30" s="157">
        <v>74153.752010661963</v>
      </c>
      <c r="E30" s="166"/>
      <c r="F30" s="164"/>
      <c r="G30" s="148">
        <f t="shared" si="3"/>
        <v>1.6804693943725909E-2</v>
      </c>
      <c r="H30" s="141"/>
    </row>
    <row r="31" spans="1:8" ht="17.100000000000001" customHeight="1">
      <c r="A31" s="150">
        <v>23</v>
      </c>
      <c r="B31" s="141" t="s">
        <v>410</v>
      </c>
      <c r="C31" s="150"/>
      <c r="D31" s="157">
        <v>28308.482423308116</v>
      </c>
      <c r="E31" s="165"/>
      <c r="F31" s="164"/>
      <c r="G31" s="148">
        <f t="shared" si="3"/>
        <v>6.4152570872831631E-3</v>
      </c>
      <c r="H31" s="141"/>
    </row>
    <row r="32" spans="1:8" ht="17.100000000000001" customHeight="1">
      <c r="A32" s="150">
        <v>24</v>
      </c>
      <c r="B32" s="141" t="s">
        <v>473</v>
      </c>
      <c r="C32" s="150"/>
      <c r="D32" s="157">
        <v>24751.62436961503</v>
      </c>
      <c r="E32" s="165"/>
      <c r="F32" s="164"/>
      <c r="G32" s="148">
        <f t="shared" si="3"/>
        <v>5.6092033223301124E-3</v>
      </c>
      <c r="H32" s="141"/>
    </row>
    <row r="33" spans="1:8" ht="17.100000000000001" customHeight="1">
      <c r="A33" s="150">
        <v>25</v>
      </c>
      <c r="B33" s="152" t="s">
        <v>411</v>
      </c>
      <c r="C33" s="152"/>
      <c r="D33" s="159">
        <v>5901.7567720384313</v>
      </c>
      <c r="E33" s="160"/>
      <c r="F33" s="167"/>
      <c r="G33" s="161">
        <f t="shared" si="3"/>
        <v>1.3374537848085922E-3</v>
      </c>
      <c r="H33" s="141"/>
    </row>
    <row r="34" spans="1:8" ht="17.100000000000001" customHeight="1">
      <c r="A34" s="141"/>
      <c r="B34" s="141" t="s">
        <v>474</v>
      </c>
      <c r="C34" s="141"/>
      <c r="D34" s="157">
        <f>SUM(D26:D33)</f>
        <v>4412680.9008829063</v>
      </c>
      <c r="E34" s="158"/>
      <c r="F34" s="162"/>
      <c r="G34" s="148">
        <f>SUM(G26:G33)</f>
        <v>0.99999999999999989</v>
      </c>
      <c r="H34" s="141"/>
    </row>
    <row r="35" spans="1:8">
      <c r="A35" s="141"/>
      <c r="B35" s="141"/>
      <c r="C35" s="141"/>
      <c r="D35" s="141"/>
      <c r="E35" s="141"/>
      <c r="F35" s="141"/>
      <c r="G35" s="141"/>
      <c r="H35" s="141"/>
    </row>
    <row r="36" spans="1:8" ht="4.5" customHeight="1">
      <c r="A36" s="141"/>
      <c r="B36" s="141"/>
      <c r="C36" s="141"/>
      <c r="D36" s="141"/>
      <c r="E36" s="141"/>
      <c r="F36" s="141"/>
      <c r="G36" s="141"/>
      <c r="H36" s="141"/>
    </row>
    <row r="37" spans="1:8" ht="52.5" customHeight="1">
      <c r="A37" s="168" t="s">
        <v>337</v>
      </c>
      <c r="B37" s="179" t="s">
        <v>504</v>
      </c>
      <c r="C37" s="179"/>
      <c r="D37" s="179"/>
      <c r="E37" s="179"/>
      <c r="F37" s="179"/>
      <c r="G37" s="179"/>
      <c r="H37" s="179"/>
    </row>
    <row r="38" spans="1:8" ht="17.25" customHeight="1">
      <c r="A38" s="168"/>
      <c r="B38" s="179"/>
      <c r="C38" s="180"/>
      <c r="D38" s="180"/>
      <c r="E38" s="180"/>
      <c r="F38" s="180"/>
      <c r="G38" s="180"/>
      <c r="H38" s="169"/>
    </row>
    <row r="39" spans="1:8" ht="10.5" customHeight="1">
      <c r="A39" s="170"/>
      <c r="B39" s="179"/>
      <c r="C39" s="179"/>
      <c r="D39" s="179"/>
      <c r="E39" s="179"/>
      <c r="F39" s="179"/>
      <c r="G39" s="179"/>
      <c r="H39" s="179"/>
    </row>
    <row r="40" spans="1:8">
      <c r="A40" s="141" t="s">
        <v>415</v>
      </c>
      <c r="B40" s="141"/>
      <c r="C40" s="141"/>
      <c r="D40" s="141"/>
      <c r="E40" s="141"/>
      <c r="F40" s="141"/>
      <c r="G40" s="141"/>
      <c r="H40" s="141"/>
    </row>
    <row r="41" spans="1:8">
      <c r="A41" s="141"/>
      <c r="B41" s="141" t="s">
        <v>416</v>
      </c>
      <c r="C41" s="141"/>
      <c r="D41" s="141"/>
      <c r="E41" s="141"/>
      <c r="F41" s="141"/>
      <c r="G41" s="141"/>
      <c r="H41" s="141"/>
    </row>
    <row r="42" spans="1:8">
      <c r="A42" s="141"/>
      <c r="B42" s="141" t="s">
        <v>479</v>
      </c>
      <c r="C42" s="141"/>
      <c r="D42" s="141"/>
      <c r="E42" s="141"/>
      <c r="F42" s="141"/>
      <c r="G42" s="141"/>
      <c r="H42" s="141"/>
    </row>
  </sheetData>
  <sheetProtection selectLockedCells="1" selectUnlockedCells="1"/>
  <mergeCells count="3">
    <mergeCell ref="B37:H37"/>
    <mergeCell ref="B38:G38"/>
    <mergeCell ref="B39:H39"/>
  </mergeCells>
  <pageMargins left="0.7" right="0.7" top="0.75" bottom="0.75" header="0.3" footer="0.3"/>
  <pageSetup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6"/>
  <sheetViews>
    <sheetView zoomScaleNormal="100" workbookViewId="0"/>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4.4257812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200" t="s">
        <v>43</v>
      </c>
      <c r="Q1" s="200"/>
    </row>
    <row r="5" spans="1:17">
      <c r="A5" s="17"/>
      <c r="B5" s="199" t="s">
        <v>517</v>
      </c>
      <c r="C5" s="199"/>
      <c r="D5" s="199"/>
      <c r="E5" s="199"/>
      <c r="F5" s="199"/>
      <c r="G5" s="199"/>
      <c r="H5" s="199"/>
      <c r="I5" s="199"/>
      <c r="J5" s="199"/>
      <c r="K5" s="199"/>
      <c r="L5" s="199"/>
      <c r="M5" s="199"/>
      <c r="N5" s="199"/>
      <c r="O5" s="199"/>
      <c r="P5" s="199"/>
      <c r="Q5" s="17"/>
    </row>
    <row r="6" spans="1:17">
      <c r="A6" s="17"/>
      <c r="B6" s="200" t="s">
        <v>44</v>
      </c>
      <c r="C6" s="200"/>
      <c r="D6" s="200"/>
      <c r="E6" s="200"/>
      <c r="F6" s="200"/>
      <c r="G6" s="200"/>
      <c r="H6" s="200"/>
      <c r="I6" s="200"/>
      <c r="J6" s="200"/>
      <c r="K6" s="200"/>
      <c r="L6" s="200"/>
      <c r="M6" s="200"/>
      <c r="N6" s="200"/>
      <c r="O6" s="200"/>
      <c r="P6" s="200"/>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8251</v>
      </c>
      <c r="H13" s="3">
        <v>1210118</v>
      </c>
      <c r="J13" s="3">
        <v>62206504</v>
      </c>
      <c r="K13" s="6"/>
      <c r="L13" s="3">
        <v>102593558</v>
      </c>
      <c r="M13" s="6"/>
      <c r="N13" s="3">
        <v>59797804</v>
      </c>
      <c r="O13" s="6"/>
      <c r="P13" s="3">
        <v>126384491</v>
      </c>
      <c r="Q13" s="3"/>
    </row>
    <row r="14" spans="1:17">
      <c r="A14" s="3"/>
      <c r="B14" s="12">
        <v>5</v>
      </c>
      <c r="C14" s="11" t="s">
        <v>24</v>
      </c>
      <c r="D14" s="14">
        <v>9</v>
      </c>
      <c r="F14" s="3">
        <v>11139</v>
      </c>
      <c r="H14" s="3">
        <v>4035226</v>
      </c>
      <c r="J14" s="3">
        <v>121027298</v>
      </c>
      <c r="K14" s="6"/>
      <c r="L14" s="3">
        <v>221754708</v>
      </c>
      <c r="M14" s="6"/>
      <c r="N14" s="3">
        <v>106088524</v>
      </c>
      <c r="O14" s="6"/>
      <c r="P14" s="3">
        <v>260610440</v>
      </c>
      <c r="Q14" s="3"/>
    </row>
    <row r="15" spans="1:17">
      <c r="A15" s="3"/>
      <c r="B15" s="12">
        <v>10</v>
      </c>
      <c r="C15" s="11" t="s">
        <v>24</v>
      </c>
      <c r="D15" s="14">
        <v>14</v>
      </c>
      <c r="F15" s="3">
        <v>8395</v>
      </c>
      <c r="H15" s="3">
        <v>12524091</v>
      </c>
      <c r="J15" s="3">
        <v>112202733</v>
      </c>
      <c r="K15" s="6"/>
      <c r="L15" s="3">
        <v>221749483</v>
      </c>
      <c r="M15" s="6"/>
      <c r="N15" s="3">
        <v>96448636</v>
      </c>
      <c r="O15" s="6"/>
      <c r="P15" s="3">
        <v>237954063</v>
      </c>
      <c r="Q15" s="3"/>
    </row>
    <row r="16" spans="1:17">
      <c r="A16" s="3"/>
      <c r="B16" s="12">
        <v>15</v>
      </c>
      <c r="C16" s="11" t="s">
        <v>24</v>
      </c>
      <c r="D16" s="14">
        <v>19</v>
      </c>
      <c r="F16" s="3">
        <v>4319</v>
      </c>
      <c r="H16" s="3">
        <v>2779194</v>
      </c>
      <c r="J16" s="3">
        <v>67211070</v>
      </c>
      <c r="K16" s="6"/>
      <c r="L16" s="3">
        <v>143391734</v>
      </c>
      <c r="M16" s="6"/>
      <c r="N16" s="3">
        <v>57060992</v>
      </c>
      <c r="O16" s="6"/>
      <c r="P16" s="3">
        <v>144952383</v>
      </c>
      <c r="Q16" s="3"/>
    </row>
    <row r="17" spans="1:17">
      <c r="A17" s="3"/>
      <c r="B17" s="12">
        <v>20</v>
      </c>
      <c r="C17" s="11" t="s">
        <v>24</v>
      </c>
      <c r="D17" s="14">
        <v>24</v>
      </c>
      <c r="F17" s="3">
        <v>1525</v>
      </c>
      <c r="H17" s="3">
        <v>1582912</v>
      </c>
      <c r="J17" s="3">
        <v>31560885</v>
      </c>
      <c r="K17" s="6"/>
      <c r="L17" s="3">
        <v>71803114</v>
      </c>
      <c r="M17" s="6"/>
      <c r="N17" s="3">
        <v>30374471</v>
      </c>
      <c r="O17" s="6"/>
      <c r="P17" s="3">
        <v>72230069</v>
      </c>
      <c r="Q17" s="3"/>
    </row>
    <row r="18" spans="1:17">
      <c r="A18" s="7"/>
      <c r="B18" s="198" t="s">
        <v>8</v>
      </c>
      <c r="C18" s="198"/>
      <c r="D18" s="198"/>
      <c r="E18" s="10"/>
      <c r="F18" s="8">
        <v>219</v>
      </c>
      <c r="G18" s="10"/>
      <c r="H18" s="8">
        <v>48643</v>
      </c>
      <c r="I18" s="10"/>
      <c r="J18" s="8">
        <v>2732215</v>
      </c>
      <c r="K18" s="9"/>
      <c r="L18" s="8">
        <v>8056754</v>
      </c>
      <c r="M18" s="9"/>
      <c r="N18" s="8">
        <v>6680005</v>
      </c>
      <c r="O18" s="9"/>
      <c r="P18" s="8">
        <v>12419280</v>
      </c>
      <c r="Q18" s="7"/>
    </row>
    <row r="19" spans="1:17">
      <c r="A19" s="3"/>
      <c r="B19" s="5" t="s">
        <v>25</v>
      </c>
      <c r="C19" s="5"/>
      <c r="D19" s="5"/>
      <c r="E19" s="5"/>
      <c r="F19" s="3">
        <f>SUM(F13:F18)</f>
        <v>33848</v>
      </c>
      <c r="H19" s="3">
        <f>SUM(H13:H18)</f>
        <v>22180184</v>
      </c>
      <c r="J19" s="3">
        <f>SUM(J13:J18)</f>
        <v>396940705</v>
      </c>
      <c r="K19" s="6"/>
      <c r="L19" s="3">
        <f>SUM(L13:L18)</f>
        <v>769349351</v>
      </c>
      <c r="M19" s="6"/>
      <c r="N19" s="3">
        <f>SUM(N13:N18)</f>
        <v>356450432</v>
      </c>
      <c r="O19" s="6"/>
      <c r="P19" s="3">
        <f>SUM(P13:P18)</f>
        <v>854550726</v>
      </c>
      <c r="Q19" s="3"/>
    </row>
    <row r="20" spans="1:17">
      <c r="A20" s="3"/>
      <c r="F20" s="6"/>
      <c r="J20" s="3"/>
      <c r="K20" s="6"/>
      <c r="L20" s="3"/>
      <c r="M20" s="6"/>
      <c r="N20" s="3"/>
      <c r="O20" s="6"/>
      <c r="P20" s="3"/>
      <c r="Q20" s="3"/>
    </row>
    <row r="21" spans="1:17">
      <c r="A21" s="3"/>
      <c r="B21" s="13">
        <v>25</v>
      </c>
      <c r="C21" s="11" t="s">
        <v>24</v>
      </c>
      <c r="D21" s="1" t="s">
        <v>23</v>
      </c>
      <c r="F21" s="3">
        <v>847</v>
      </c>
      <c r="H21" s="3">
        <v>1288288</v>
      </c>
      <c r="J21" s="3">
        <v>20255843</v>
      </c>
      <c r="K21" s="6"/>
      <c r="L21" s="3">
        <v>50541203</v>
      </c>
      <c r="M21" s="6"/>
      <c r="N21" s="3">
        <v>22566787</v>
      </c>
      <c r="O21" s="6"/>
      <c r="P21" s="3">
        <v>59543546</v>
      </c>
      <c r="Q21" s="3"/>
    </row>
    <row r="22" spans="1:17">
      <c r="A22" s="3"/>
      <c r="B22" s="12">
        <v>30</v>
      </c>
      <c r="C22" s="11" t="s">
        <v>24</v>
      </c>
      <c r="D22" s="1" t="s">
        <v>22</v>
      </c>
      <c r="F22" s="3">
        <v>577</v>
      </c>
      <c r="H22" s="3">
        <v>634422</v>
      </c>
      <c r="J22" s="3">
        <v>14446108</v>
      </c>
      <c r="K22" s="6"/>
      <c r="L22" s="3">
        <v>40242086</v>
      </c>
      <c r="M22" s="6"/>
      <c r="N22" s="3">
        <v>20329775</v>
      </c>
      <c r="O22" s="6"/>
      <c r="P22" s="3">
        <v>50181542</v>
      </c>
      <c r="Q22" s="3"/>
    </row>
    <row r="23" spans="1:17">
      <c r="A23" s="3"/>
      <c r="B23" s="12">
        <v>35</v>
      </c>
      <c r="C23" s="11" t="s">
        <v>24</v>
      </c>
      <c r="D23" s="1" t="s">
        <v>21</v>
      </c>
      <c r="F23" s="3">
        <v>290</v>
      </c>
      <c r="H23" s="3">
        <v>511795</v>
      </c>
      <c r="J23" s="3">
        <v>8415625</v>
      </c>
      <c r="K23" s="6"/>
      <c r="L23" s="3">
        <v>23061289</v>
      </c>
      <c r="M23" s="6"/>
      <c r="N23" s="3">
        <v>12135208</v>
      </c>
      <c r="O23" s="6"/>
      <c r="P23" s="3">
        <v>27773596</v>
      </c>
      <c r="Q23" s="3"/>
    </row>
    <row r="24" spans="1:17">
      <c r="A24" s="3"/>
      <c r="B24" s="12">
        <v>40</v>
      </c>
      <c r="C24" s="11" t="s">
        <v>24</v>
      </c>
      <c r="D24" s="1" t="s">
        <v>20</v>
      </c>
      <c r="F24" s="3">
        <v>182</v>
      </c>
      <c r="H24" s="3">
        <v>363993</v>
      </c>
      <c r="J24" s="3">
        <v>6229504</v>
      </c>
      <c r="K24" s="6"/>
      <c r="L24" s="3">
        <v>17431384</v>
      </c>
      <c r="M24" s="6"/>
      <c r="N24" s="3">
        <v>8318518</v>
      </c>
      <c r="O24" s="6"/>
      <c r="P24" s="3">
        <v>23243444</v>
      </c>
      <c r="Q24" s="3"/>
    </row>
    <row r="25" spans="1:17">
      <c r="A25" s="3"/>
      <c r="B25" s="12">
        <v>45</v>
      </c>
      <c r="C25" s="11" t="s">
        <v>24</v>
      </c>
      <c r="D25" s="1" t="s">
        <v>19</v>
      </c>
      <c r="F25" s="3">
        <v>126</v>
      </c>
      <c r="H25" s="3">
        <v>278850</v>
      </c>
      <c r="J25" s="3">
        <v>4438784</v>
      </c>
      <c r="K25" s="6"/>
      <c r="L25" s="3">
        <v>14149920</v>
      </c>
      <c r="M25" s="6"/>
      <c r="N25" s="3">
        <v>6572284</v>
      </c>
      <c r="O25" s="6"/>
      <c r="P25" s="3">
        <v>17610763</v>
      </c>
      <c r="Q25" s="3"/>
    </row>
    <row r="26" spans="1:17">
      <c r="A26" s="3"/>
      <c r="B26" s="12">
        <v>50</v>
      </c>
      <c r="C26" s="11" t="s">
        <v>24</v>
      </c>
      <c r="D26" s="1" t="s">
        <v>18</v>
      </c>
      <c r="F26" s="3">
        <v>108</v>
      </c>
      <c r="H26" s="3">
        <v>185510</v>
      </c>
      <c r="J26" s="3">
        <v>3929665</v>
      </c>
      <c r="K26" s="6"/>
      <c r="L26" s="3">
        <v>11475103</v>
      </c>
      <c r="M26" s="6"/>
      <c r="N26" s="3">
        <v>8187809</v>
      </c>
      <c r="O26" s="6"/>
      <c r="P26" s="3">
        <v>22373627</v>
      </c>
      <c r="Q26" s="3"/>
    </row>
    <row r="27" spans="1:17">
      <c r="A27" s="3"/>
      <c r="B27" s="12">
        <v>55</v>
      </c>
      <c r="C27" s="11" t="s">
        <v>24</v>
      </c>
      <c r="D27" s="1" t="s">
        <v>17</v>
      </c>
      <c r="F27" s="3">
        <v>63</v>
      </c>
      <c r="H27" s="3">
        <v>133827</v>
      </c>
      <c r="J27" s="3">
        <v>2232450</v>
      </c>
      <c r="K27" s="6"/>
      <c r="L27" s="3">
        <v>7875526</v>
      </c>
      <c r="M27" s="6"/>
      <c r="N27" s="3">
        <v>4231262</v>
      </c>
      <c r="O27" s="6"/>
      <c r="P27" s="3">
        <v>18599339</v>
      </c>
      <c r="Q27" s="3"/>
    </row>
    <row r="28" spans="1:17">
      <c r="A28" s="3"/>
      <c r="B28" s="12">
        <v>60</v>
      </c>
      <c r="C28" s="11" t="s">
        <v>24</v>
      </c>
      <c r="D28" s="1" t="s">
        <v>16</v>
      </c>
      <c r="F28" s="3">
        <v>42</v>
      </c>
      <c r="H28" s="3">
        <v>73000</v>
      </c>
      <c r="J28" s="3">
        <v>1927334</v>
      </c>
      <c r="K28" s="6"/>
      <c r="L28" s="3">
        <v>5616789</v>
      </c>
      <c r="M28" s="6"/>
      <c r="N28" s="3">
        <v>6043509</v>
      </c>
      <c r="O28" s="6"/>
      <c r="P28" s="3">
        <v>13491865</v>
      </c>
      <c r="Q28" s="3"/>
    </row>
    <row r="29" spans="1:17">
      <c r="A29" s="3"/>
      <c r="B29" s="12">
        <v>65</v>
      </c>
      <c r="C29" s="11" t="s">
        <v>24</v>
      </c>
      <c r="D29" s="1" t="s">
        <v>15</v>
      </c>
      <c r="F29" s="3">
        <v>46</v>
      </c>
      <c r="H29" s="3">
        <v>85032</v>
      </c>
      <c r="J29" s="3">
        <v>1692363</v>
      </c>
      <c r="K29" s="6"/>
      <c r="L29" s="3">
        <v>6728775</v>
      </c>
      <c r="M29" s="6"/>
      <c r="N29" s="3">
        <v>8105450</v>
      </c>
      <c r="O29" s="6"/>
      <c r="P29" s="3">
        <v>17661318</v>
      </c>
      <c r="Q29" s="3"/>
    </row>
    <row r="30" spans="1:17">
      <c r="A30" s="3"/>
      <c r="B30" s="12">
        <v>70</v>
      </c>
      <c r="C30" s="11" t="s">
        <v>24</v>
      </c>
      <c r="D30" s="1" t="s">
        <v>14</v>
      </c>
      <c r="F30" s="3">
        <v>52</v>
      </c>
      <c r="H30" s="3">
        <v>144981</v>
      </c>
      <c r="J30" s="3">
        <v>1726250</v>
      </c>
      <c r="K30" s="6"/>
      <c r="L30" s="3">
        <v>14269552</v>
      </c>
      <c r="M30" s="6"/>
      <c r="N30" s="3">
        <v>9168441</v>
      </c>
      <c r="O30" s="6"/>
      <c r="P30" s="3">
        <v>34203786</v>
      </c>
      <c r="Q30" s="3"/>
    </row>
    <row r="31" spans="1:17">
      <c r="A31" s="3"/>
      <c r="B31" s="12">
        <v>75</v>
      </c>
      <c r="C31" s="11" t="s">
        <v>24</v>
      </c>
      <c r="D31" s="1" t="s">
        <v>13</v>
      </c>
      <c r="F31" s="3">
        <v>18</v>
      </c>
      <c r="H31" s="3">
        <v>30100</v>
      </c>
      <c r="J31" s="3">
        <v>814801</v>
      </c>
      <c r="K31" s="6"/>
      <c r="L31" s="3">
        <v>4971936</v>
      </c>
      <c r="M31" s="6"/>
      <c r="N31" s="3">
        <v>2936099</v>
      </c>
      <c r="O31" s="6"/>
      <c r="P31" s="3">
        <v>11726577</v>
      </c>
      <c r="Q31" s="3"/>
    </row>
    <row r="32" spans="1:17">
      <c r="A32" s="3"/>
      <c r="B32" s="12">
        <v>80</v>
      </c>
      <c r="C32" s="11" t="s">
        <v>24</v>
      </c>
      <c r="D32" s="1" t="s">
        <v>12</v>
      </c>
      <c r="F32" s="3">
        <v>12</v>
      </c>
      <c r="H32" s="3">
        <v>49100</v>
      </c>
      <c r="J32" s="3">
        <v>547525</v>
      </c>
      <c r="K32" s="6"/>
      <c r="L32" s="3">
        <v>4190547</v>
      </c>
      <c r="M32" s="6"/>
      <c r="N32" s="3">
        <v>1789596</v>
      </c>
      <c r="O32" s="6"/>
      <c r="P32" s="3">
        <v>8166035</v>
      </c>
      <c r="Q32" s="3"/>
    </row>
    <row r="33" spans="1:17">
      <c r="A33" s="3"/>
      <c r="B33" s="12">
        <v>85</v>
      </c>
      <c r="C33" s="11" t="s">
        <v>24</v>
      </c>
      <c r="D33" s="1" t="s">
        <v>11</v>
      </c>
      <c r="F33" s="3">
        <v>13</v>
      </c>
      <c r="H33" s="3">
        <v>55500</v>
      </c>
      <c r="J33" s="3">
        <v>1200096</v>
      </c>
      <c r="K33" s="6"/>
      <c r="L33" s="3">
        <v>4858017</v>
      </c>
      <c r="M33" s="6"/>
      <c r="N33" s="3">
        <v>3283873</v>
      </c>
      <c r="O33" s="6"/>
      <c r="P33" s="3">
        <v>14948705</v>
      </c>
      <c r="Q33" s="3"/>
    </row>
    <row r="34" spans="1:17">
      <c r="A34" s="3"/>
      <c r="B34" s="12">
        <v>90</v>
      </c>
      <c r="C34" s="11" t="s">
        <v>24</v>
      </c>
      <c r="D34" s="1" t="s">
        <v>10</v>
      </c>
      <c r="F34" s="3">
        <v>6</v>
      </c>
      <c r="H34" s="3">
        <v>6000</v>
      </c>
      <c r="J34" s="3">
        <v>338269</v>
      </c>
      <c r="K34" s="6"/>
      <c r="L34" s="3">
        <v>1797446</v>
      </c>
      <c r="M34" s="6"/>
      <c r="N34" s="3">
        <v>607562</v>
      </c>
      <c r="O34" s="6"/>
      <c r="P34" s="3">
        <v>2720460</v>
      </c>
      <c r="Q34" s="3"/>
    </row>
    <row r="35" spans="1:17">
      <c r="A35" s="3"/>
      <c r="B35" s="12">
        <v>95</v>
      </c>
      <c r="C35" s="11" t="s">
        <v>24</v>
      </c>
      <c r="D35" s="1" t="s">
        <v>9</v>
      </c>
      <c r="F35" s="3">
        <v>16</v>
      </c>
      <c r="H35" s="3">
        <v>42000</v>
      </c>
      <c r="J35" s="3">
        <v>658016</v>
      </c>
      <c r="K35" s="6"/>
      <c r="L35" s="3">
        <v>9232253</v>
      </c>
      <c r="M35" s="6"/>
      <c r="N35" s="3">
        <v>7154670</v>
      </c>
      <c r="O35" s="6"/>
      <c r="P35" s="3">
        <v>31393332</v>
      </c>
      <c r="Q35" s="3"/>
    </row>
    <row r="36" spans="1:17">
      <c r="A36" s="7"/>
      <c r="B36" s="198" t="s">
        <v>8</v>
      </c>
      <c r="C36" s="198"/>
      <c r="D36" s="198"/>
      <c r="E36" s="10"/>
      <c r="F36" s="8">
        <v>43</v>
      </c>
      <c r="G36" s="10"/>
      <c r="H36" s="8">
        <v>0</v>
      </c>
      <c r="I36" s="10"/>
      <c r="J36" s="8">
        <v>1460580</v>
      </c>
      <c r="K36" s="9"/>
      <c r="L36" s="8">
        <v>10390344</v>
      </c>
      <c r="M36" s="9"/>
      <c r="N36" s="8">
        <v>4825218</v>
      </c>
      <c r="O36" s="9"/>
      <c r="P36" s="8">
        <v>13412993</v>
      </c>
      <c r="Q36" s="7"/>
    </row>
    <row r="37" spans="1:17">
      <c r="A37" s="3"/>
      <c r="B37" s="5" t="s">
        <v>7</v>
      </c>
      <c r="C37" s="4"/>
      <c r="D37" s="4"/>
      <c r="F37" s="3">
        <f>SUM(F21:F36)</f>
        <v>2441</v>
      </c>
      <c r="H37" s="3">
        <f>SUM(H21:H36)</f>
        <v>3882398</v>
      </c>
      <c r="J37" s="3">
        <f>SUM(J21:J36)</f>
        <v>70313213</v>
      </c>
      <c r="K37" s="6"/>
      <c r="L37" s="3">
        <f>SUM(L21:L36)</f>
        <v>226832170</v>
      </c>
      <c r="M37" s="6"/>
      <c r="N37" s="3">
        <f>SUM(N21:N36)</f>
        <v>126256061</v>
      </c>
      <c r="O37" s="6"/>
      <c r="P37" s="3">
        <f>SUM(P21:P36)</f>
        <v>367050928</v>
      </c>
      <c r="Q37" s="3"/>
    </row>
    <row r="38" spans="1:17">
      <c r="A38" s="2"/>
      <c r="L38" s="2"/>
      <c r="P38" s="2"/>
      <c r="Q38" s="2"/>
    </row>
    <row r="39" spans="1:17">
      <c r="A39" s="3"/>
      <c r="B39" s="5" t="s">
        <v>6</v>
      </c>
      <c r="C39" s="4"/>
      <c r="F39" s="3">
        <v>69</v>
      </c>
      <c r="H39" s="3">
        <v>63800</v>
      </c>
      <c r="J39" s="3">
        <v>3931030</v>
      </c>
      <c r="K39" s="6"/>
      <c r="L39" s="3">
        <v>69708771</v>
      </c>
      <c r="M39" s="6"/>
      <c r="N39" s="3">
        <v>41020862</v>
      </c>
      <c r="O39" s="6"/>
      <c r="P39" s="3">
        <v>185593567</v>
      </c>
      <c r="Q39" s="3"/>
    </row>
    <row r="40" spans="1:17">
      <c r="A40" s="2"/>
      <c r="L40" s="2"/>
      <c r="P40" s="2"/>
      <c r="Q40" s="2"/>
    </row>
    <row r="41" spans="1:17">
      <c r="A41" s="3"/>
      <c r="B41" s="5" t="s">
        <v>5</v>
      </c>
      <c r="C41" s="4"/>
      <c r="F41" s="3">
        <f>F19+F37+F39</f>
        <v>36358</v>
      </c>
      <c r="H41" s="3">
        <f>H19+H37+H39</f>
        <v>26126382</v>
      </c>
      <c r="J41" s="3">
        <f>J19+J37+J39</f>
        <v>471184948</v>
      </c>
      <c r="L41" s="3">
        <f>L19+L37+L39</f>
        <v>1065890292</v>
      </c>
      <c r="N41" s="3">
        <f>N19+N37+N39</f>
        <v>523727355</v>
      </c>
      <c r="P41" s="3">
        <f>P19+P37+P39</f>
        <v>1407195221</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2"/>
  <sheetViews>
    <sheetView workbookViewId="0"/>
  </sheetViews>
  <sheetFormatPr defaultRowHeight="12.75"/>
  <cols>
    <col min="1" max="2" width="9.140625" style="21"/>
    <col min="3" max="3" width="2" style="21" customWidth="1"/>
    <col min="4" max="4" width="9.42578125" style="21" customWidth="1"/>
    <col min="5" max="5" width="9.7109375" style="21" customWidth="1"/>
    <col min="6" max="6" width="9.28515625" style="21" customWidth="1"/>
    <col min="7" max="7" width="1.42578125" style="21" customWidth="1"/>
    <col min="8" max="8" width="9.42578125" style="21" customWidth="1"/>
    <col min="9" max="9" width="9.7109375" style="21" customWidth="1"/>
    <col min="10" max="10" width="9.28515625" style="21" customWidth="1"/>
    <col min="11" max="11" width="1.42578125" style="21" customWidth="1"/>
    <col min="12" max="12" width="9.42578125" style="21" customWidth="1"/>
    <col min="13" max="13" width="9.7109375" style="21" customWidth="1"/>
    <col min="14" max="14" width="9.28515625" style="21" customWidth="1"/>
    <col min="15" max="15" width="1.42578125" style="21" customWidth="1"/>
    <col min="16" max="16384" width="9.140625" style="21"/>
  </cols>
  <sheetData>
    <row r="1" spans="1:15">
      <c r="B1" s="19" t="s">
        <v>64</v>
      </c>
      <c r="C1" s="19"/>
      <c r="D1" s="19"/>
      <c r="E1" s="19"/>
      <c r="F1" s="19"/>
      <c r="G1" s="19"/>
      <c r="H1" s="19"/>
      <c r="I1" s="19"/>
      <c r="J1" s="19"/>
      <c r="K1" s="19"/>
      <c r="L1" s="19"/>
      <c r="M1" s="19"/>
      <c r="N1" s="55" t="s">
        <v>462</v>
      </c>
      <c r="O1" s="176"/>
    </row>
    <row r="4" spans="1:15">
      <c r="D4" s="197">
        <v>2022</v>
      </c>
      <c r="E4" s="197"/>
      <c r="F4" s="197"/>
      <c r="H4" s="197">
        <f>D4-1</f>
        <v>2021</v>
      </c>
      <c r="I4" s="197"/>
      <c r="J4" s="197"/>
      <c r="L4" s="197">
        <f>H4-1</f>
        <v>2020</v>
      </c>
      <c r="M4" s="197"/>
      <c r="N4" s="197"/>
    </row>
    <row r="5" spans="1:15">
      <c r="D5" s="23"/>
      <c r="E5" s="23" t="s">
        <v>65</v>
      </c>
      <c r="F5" s="23" t="s">
        <v>65</v>
      </c>
      <c r="H5" s="23"/>
      <c r="I5" s="23" t="s">
        <v>65</v>
      </c>
      <c r="J5" s="23" t="s">
        <v>65</v>
      </c>
      <c r="L5" s="23"/>
      <c r="M5" s="23" t="s">
        <v>65</v>
      </c>
      <c r="N5" s="23" t="s">
        <v>65</v>
      </c>
    </row>
    <row r="6" spans="1:15">
      <c r="D6" s="39" t="s">
        <v>66</v>
      </c>
      <c r="E6" s="23" t="s">
        <v>67</v>
      </c>
      <c r="F6" s="23" t="s">
        <v>67</v>
      </c>
      <c r="H6" s="39" t="s">
        <v>66</v>
      </c>
      <c r="I6" s="23" t="s">
        <v>67</v>
      </c>
      <c r="J6" s="23" t="s">
        <v>67</v>
      </c>
      <c r="L6" s="39" t="s">
        <v>66</v>
      </c>
      <c r="M6" s="23" t="s">
        <v>67</v>
      </c>
      <c r="N6" s="23" t="s">
        <v>67</v>
      </c>
    </row>
    <row r="7" spans="1:15">
      <c r="D7" s="39" t="s">
        <v>68</v>
      </c>
      <c r="E7" s="23" t="s">
        <v>66</v>
      </c>
      <c r="F7" s="23" t="s">
        <v>32</v>
      </c>
      <c r="H7" s="39" t="s">
        <v>68</v>
      </c>
      <c r="I7" s="23" t="s">
        <v>66</v>
      </c>
      <c r="J7" s="23" t="s">
        <v>32</v>
      </c>
      <c r="L7" s="39" t="s">
        <v>68</v>
      </c>
      <c r="M7" s="23" t="s">
        <v>66</v>
      </c>
      <c r="N7" s="23" t="s">
        <v>32</v>
      </c>
    </row>
    <row r="8" spans="1:15">
      <c r="A8" s="36" t="s">
        <v>69</v>
      </c>
      <c r="D8" s="40" t="s">
        <v>70</v>
      </c>
      <c r="E8" s="41" t="s">
        <v>68</v>
      </c>
      <c r="F8" s="41" t="s">
        <v>47</v>
      </c>
      <c r="H8" s="40" t="s">
        <v>70</v>
      </c>
      <c r="I8" s="41" t="s">
        <v>68</v>
      </c>
      <c r="J8" s="41" t="s">
        <v>47</v>
      </c>
      <c r="L8" s="40" t="s">
        <v>70</v>
      </c>
      <c r="M8" s="41" t="s">
        <v>68</v>
      </c>
      <c r="N8" s="41" t="s">
        <v>47</v>
      </c>
    </row>
    <row r="9" spans="1:15" ht="25.5" customHeight="1">
      <c r="D9" s="24"/>
      <c r="H9" s="24"/>
      <c r="L9" s="24"/>
    </row>
    <row r="10" spans="1:15" ht="24.75" customHeight="1">
      <c r="A10" s="201" t="s">
        <v>512</v>
      </c>
      <c r="B10" s="202"/>
      <c r="D10" s="42">
        <v>66263.487175925911</v>
      </c>
      <c r="E10" s="43">
        <v>0.92109627443816211</v>
      </c>
      <c r="F10" s="43">
        <v>1.6669493021401648E-2</v>
      </c>
      <c r="H10" s="42">
        <v>60446.572001220055</v>
      </c>
      <c r="I10" s="43">
        <v>0.90113630993237037</v>
      </c>
      <c r="J10" s="43">
        <v>1.5837638766366315E-2</v>
      </c>
      <c r="L10" s="42">
        <v>66813.647752943056</v>
      </c>
      <c r="M10" s="43">
        <v>0.91507995388477636</v>
      </c>
      <c r="N10" s="43">
        <v>1.8134554690488823E-2</v>
      </c>
    </row>
    <row r="11" spans="1:15">
      <c r="D11" s="44"/>
      <c r="E11" s="43"/>
      <c r="F11" s="43"/>
      <c r="H11" s="44"/>
      <c r="I11" s="43"/>
      <c r="J11" s="43"/>
      <c r="L11" s="44"/>
      <c r="M11" s="43"/>
      <c r="N11" s="43"/>
    </row>
    <row r="12" spans="1:15">
      <c r="A12" s="22" t="s">
        <v>513</v>
      </c>
      <c r="B12" s="22"/>
      <c r="D12" s="45">
        <v>5676.3186997893272</v>
      </c>
      <c r="E12" s="46">
        <v>7.890372556183789E-2</v>
      </c>
      <c r="F12" s="46">
        <v>1.4279561638851782E-3</v>
      </c>
      <c r="H12" s="45">
        <v>6631.5951250790986</v>
      </c>
      <c r="I12" s="46">
        <v>9.8863690067629573E-2</v>
      </c>
      <c r="J12" s="46">
        <v>1.7375477973122892E-3</v>
      </c>
      <c r="L12" s="45">
        <v>6200.3522470569396</v>
      </c>
      <c r="M12" s="46">
        <v>8.4920046115223649E-2</v>
      </c>
      <c r="N12" s="46">
        <v>1.6828990888257027E-3</v>
      </c>
    </row>
    <row r="13" spans="1:15">
      <c r="D13" s="44"/>
      <c r="E13" s="43"/>
      <c r="F13" s="43"/>
      <c r="H13" s="44"/>
      <c r="I13" s="43"/>
      <c r="J13" s="43"/>
      <c r="L13" s="44"/>
      <c r="M13" s="43"/>
      <c r="N13" s="43"/>
    </row>
    <row r="14" spans="1:15">
      <c r="A14" s="21" t="s">
        <v>71</v>
      </c>
      <c r="D14" s="44"/>
      <c r="E14" s="43"/>
      <c r="F14" s="43"/>
      <c r="H14" s="44"/>
      <c r="I14" s="43"/>
      <c r="J14" s="43"/>
      <c r="L14" s="44"/>
      <c r="M14" s="43"/>
      <c r="N14" s="43"/>
    </row>
    <row r="15" spans="1:15">
      <c r="A15" s="21" t="s">
        <v>72</v>
      </c>
      <c r="D15" s="44">
        <f>SUM(D12,D10)</f>
        <v>71939.805875715232</v>
      </c>
      <c r="E15" s="43">
        <f>SUM(E12,E10)</f>
        <v>1</v>
      </c>
      <c r="F15" s="43">
        <f>SUM(F12,F10)</f>
        <v>1.8097449185286826E-2</v>
      </c>
      <c r="H15" s="44">
        <f>SUM(H12,H10)</f>
        <v>67078.167126299159</v>
      </c>
      <c r="I15" s="43">
        <f>SUM(I12,I10)</f>
        <v>1</v>
      </c>
      <c r="J15" s="43">
        <f>SUM(J12,J10)</f>
        <v>1.7575186563678603E-2</v>
      </c>
      <c r="L15" s="44">
        <f>SUM(L12,L10)</f>
        <v>73014</v>
      </c>
      <c r="M15" s="43">
        <f>SUM(M12,M10)</f>
        <v>1</v>
      </c>
      <c r="N15" s="43">
        <f>SUM(N12,N10)</f>
        <v>1.9817453779314525E-2</v>
      </c>
    </row>
    <row r="20" spans="1:14" customFormat="1" ht="15">
      <c r="A20" s="178" t="s">
        <v>514</v>
      </c>
      <c r="B20" s="195" t="s">
        <v>515</v>
      </c>
      <c r="C20" s="195"/>
      <c r="D20" s="195"/>
      <c r="E20" s="195"/>
      <c r="F20" s="195"/>
      <c r="G20" s="195"/>
      <c r="H20" s="195"/>
      <c r="I20" s="195"/>
      <c r="J20" s="195"/>
      <c r="K20" s="195"/>
      <c r="L20" s="195"/>
      <c r="M20" s="195"/>
      <c r="N20" s="195"/>
    </row>
    <row r="21" spans="1:14" customFormat="1" ht="35.25" customHeight="1">
      <c r="A21" s="21"/>
      <c r="B21" s="195"/>
      <c r="C21" s="195"/>
      <c r="D21" s="195"/>
      <c r="E21" s="195"/>
      <c r="F21" s="195"/>
      <c r="G21" s="195"/>
      <c r="H21" s="195"/>
      <c r="I21" s="195"/>
      <c r="J21" s="195"/>
      <c r="K21" s="195"/>
      <c r="L21" s="195"/>
      <c r="M21" s="195"/>
      <c r="N21" s="195"/>
    </row>
    <row r="22" spans="1:14">
      <c r="A22" s="58" t="s">
        <v>80</v>
      </c>
      <c r="B22" s="21" t="s">
        <v>516</v>
      </c>
    </row>
  </sheetData>
  <mergeCells count="5">
    <mergeCell ref="A10:B10"/>
    <mergeCell ref="B20:N21"/>
    <mergeCell ref="D4:F4"/>
    <mergeCell ref="H4:J4"/>
    <mergeCell ref="L4:N4"/>
  </mergeCells>
  <pageMargins left="0.7" right="0.7" top="0.75" bottom="0.75" header="0.3" footer="0.3"/>
  <pageSetup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63"/>
  <sheetViews>
    <sheetView workbookViewId="0"/>
  </sheetViews>
  <sheetFormatPr defaultRowHeight="12.75"/>
  <cols>
    <col min="1" max="2" width="2.85546875" style="21" customWidth="1"/>
    <col min="3" max="3" width="2.5703125" style="21" customWidth="1"/>
    <col min="4" max="4" width="12.42578125" style="21" customWidth="1"/>
    <col min="5" max="5" width="5.140625" style="21" customWidth="1"/>
    <col min="6" max="7" width="4.7109375" style="21" customWidth="1"/>
    <col min="8" max="8" width="8.42578125" style="21" customWidth="1"/>
    <col min="9" max="9" width="1.5703125" style="21" customWidth="1"/>
    <col min="10" max="10" width="8.42578125" style="21" customWidth="1"/>
    <col min="11" max="11" width="1.5703125" style="21" customWidth="1"/>
    <col min="12" max="12" width="8.42578125" style="21" customWidth="1"/>
    <col min="13" max="13" width="1.7109375" style="21" customWidth="1"/>
    <col min="14" max="14" width="8.42578125" style="21" bestFit="1" customWidth="1"/>
    <col min="15" max="15" width="1.7109375" style="21" customWidth="1"/>
    <col min="16" max="16" width="8.42578125" style="21" bestFit="1" customWidth="1"/>
    <col min="17" max="17" width="1.85546875" style="21" customWidth="1"/>
    <col min="18" max="18" width="8.28515625" style="21" customWidth="1"/>
    <col min="19" max="19" width="1.85546875" style="21" customWidth="1"/>
    <col min="20" max="20" width="8.28515625" style="21" customWidth="1"/>
    <col min="21" max="21" width="1.85546875" style="21" customWidth="1"/>
    <col min="22" max="22" width="8.42578125" style="21" bestFit="1" customWidth="1"/>
    <col min="23" max="23" width="1.85546875" style="21" customWidth="1"/>
    <col min="24" max="24" width="8.42578125" style="21" bestFit="1" customWidth="1"/>
    <col min="25" max="25" width="2.140625" style="21" customWidth="1"/>
    <col min="26" max="26" width="8.42578125" style="21" bestFit="1" customWidth="1"/>
    <col min="27" max="27" width="2.140625" style="21" customWidth="1"/>
    <col min="28" max="28" width="8.42578125" style="21" bestFit="1" customWidth="1"/>
    <col min="29" max="29" width="1.7109375" style="21" customWidth="1"/>
    <col min="30" max="30" width="8.42578125" style="21" bestFit="1" customWidth="1"/>
    <col min="31" max="31" width="1.7109375" style="21" customWidth="1"/>
    <col min="32" max="32" width="8.42578125" style="21" bestFit="1" customWidth="1"/>
    <col min="33" max="33" width="1.7109375" style="21" customWidth="1"/>
    <col min="34" max="34" width="9.140625" style="21" customWidth="1"/>
    <col min="35" max="16384" width="9.140625" style="21"/>
  </cols>
  <sheetData>
    <row r="1" spans="1:34">
      <c r="AH1" s="21" t="s">
        <v>463</v>
      </c>
    </row>
    <row r="2" spans="1:34" ht="15.75">
      <c r="A2" s="49" t="s">
        <v>336</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6.6" customHeight="1"/>
    <row r="4" spans="1:34" ht="4.1500000000000004" customHeight="1"/>
    <row r="5" spans="1:34" ht="14.25">
      <c r="H5" s="197">
        <v>2022</v>
      </c>
      <c r="I5" s="197"/>
      <c r="J5" s="197"/>
      <c r="K5" s="50"/>
      <c r="L5" s="121">
        <f>H5-1</f>
        <v>2021</v>
      </c>
      <c r="M5" s="51" t="s">
        <v>337</v>
      </c>
      <c r="N5" s="121">
        <f>L5-1</f>
        <v>2020</v>
      </c>
      <c r="O5" s="51" t="s">
        <v>337</v>
      </c>
      <c r="P5" s="121">
        <f>N5-1</f>
        <v>2019</v>
      </c>
      <c r="Q5" s="51" t="s">
        <v>337</v>
      </c>
      <c r="R5" s="121">
        <f>P5-1</f>
        <v>2018</v>
      </c>
      <c r="S5" s="51" t="s">
        <v>337</v>
      </c>
      <c r="T5" s="121">
        <f>R5-1</f>
        <v>2017</v>
      </c>
      <c r="U5" s="51"/>
      <c r="V5" s="121">
        <f>T5-1</f>
        <v>2016</v>
      </c>
      <c r="W5" s="51"/>
      <c r="X5" s="121">
        <f>V5-1</f>
        <v>2015</v>
      </c>
      <c r="Y5" s="51"/>
      <c r="Z5" s="121">
        <f>X5-1</f>
        <v>2014</v>
      </c>
      <c r="AA5" s="51"/>
      <c r="AB5" s="121">
        <f>Z5-1</f>
        <v>2013</v>
      </c>
      <c r="AC5" s="51"/>
      <c r="AD5" s="121">
        <f>AB5-1</f>
        <v>2012</v>
      </c>
      <c r="AE5" s="51"/>
      <c r="AF5" s="121">
        <f>AD5-1</f>
        <v>2011</v>
      </c>
      <c r="AG5" s="51"/>
      <c r="AH5" s="121">
        <f>AF5-1</f>
        <v>2010</v>
      </c>
    </row>
    <row r="6" spans="1:34" s="52" customFormat="1" ht="17.25" customHeight="1">
      <c r="A6" s="36" t="s">
        <v>338</v>
      </c>
      <c r="Q6" s="53"/>
      <c r="R6" s="53"/>
      <c r="T6" s="53"/>
      <c r="V6" s="53"/>
      <c r="X6" s="54"/>
      <c r="Y6" s="54"/>
      <c r="Z6" s="54"/>
      <c r="AA6" s="54"/>
      <c r="AB6" s="54"/>
      <c r="AC6" s="54"/>
      <c r="AD6" s="54"/>
      <c r="AE6" s="54"/>
      <c r="AF6" s="54"/>
      <c r="AG6" s="54"/>
      <c r="AH6" s="54"/>
    </row>
    <row r="7" spans="1:34" ht="12.75" customHeight="1">
      <c r="A7" s="55"/>
      <c r="B7" s="55" t="s">
        <v>339</v>
      </c>
      <c r="C7" s="55"/>
      <c r="D7" s="55"/>
      <c r="E7" s="55"/>
      <c r="F7" s="55"/>
      <c r="G7" s="55"/>
      <c r="H7" s="56">
        <v>15336.127473</v>
      </c>
      <c r="I7" s="55"/>
      <c r="J7" s="56"/>
      <c r="K7" s="56"/>
      <c r="L7" s="56">
        <v>13627.756692999999</v>
      </c>
      <c r="M7" s="56"/>
      <c r="N7" s="56">
        <v>14095.940927</v>
      </c>
      <c r="O7" s="56"/>
      <c r="P7" s="56">
        <v>16116.850562</v>
      </c>
      <c r="Q7" s="56"/>
      <c r="R7" s="56">
        <v>17426.895842000002</v>
      </c>
      <c r="T7" s="56">
        <v>17671.411530000001</v>
      </c>
      <c r="V7" s="56">
        <v>17948.854036000001</v>
      </c>
      <c r="W7" s="55"/>
      <c r="X7" s="56">
        <v>17109.741661</v>
      </c>
      <c r="Y7" s="55"/>
      <c r="Z7" s="56">
        <v>16226.899662</v>
      </c>
      <c r="AB7" s="56">
        <v>14382.334778</v>
      </c>
      <c r="AD7" s="56">
        <v>12084.216489</v>
      </c>
      <c r="AF7" s="56">
        <v>10440.287754000001</v>
      </c>
      <c r="AH7" s="56">
        <v>9632.1790970000002</v>
      </c>
    </row>
    <row r="8" spans="1:34" ht="7.9" customHeight="1"/>
    <row r="9" spans="1:34">
      <c r="H9" s="33"/>
      <c r="P9" s="57"/>
      <c r="Q9" s="57"/>
      <c r="R9" s="57"/>
      <c r="S9" s="57"/>
      <c r="T9" s="57"/>
      <c r="U9" s="57"/>
      <c r="V9" s="57"/>
      <c r="W9" s="57"/>
      <c r="X9" s="57"/>
      <c r="Y9" s="57"/>
      <c r="Z9" s="57"/>
      <c r="AA9" s="57"/>
      <c r="AB9" s="57"/>
      <c r="AC9" s="57"/>
      <c r="AD9" s="57"/>
      <c r="AE9" s="57"/>
      <c r="AF9" s="57"/>
      <c r="AG9" s="57"/>
      <c r="AH9" s="57"/>
    </row>
    <row r="10" spans="1:34">
      <c r="A10" s="36" t="s">
        <v>340</v>
      </c>
      <c r="J10" s="197" t="s">
        <v>341</v>
      </c>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row>
    <row r="11" spans="1:34">
      <c r="A11" s="58">
        <v>1</v>
      </c>
      <c r="B11" s="59" t="s">
        <v>342</v>
      </c>
      <c r="C11" s="59"/>
      <c r="D11" s="59"/>
    </row>
    <row r="12" spans="1:34">
      <c r="A12" s="58"/>
      <c r="B12" s="21" t="s">
        <v>343</v>
      </c>
      <c r="C12" s="21" t="s">
        <v>47</v>
      </c>
    </row>
    <row r="13" spans="1:34">
      <c r="C13" s="59" t="s">
        <v>344</v>
      </c>
      <c r="D13" s="59" t="s">
        <v>345</v>
      </c>
      <c r="H13" s="56">
        <v>3953.2234990000002</v>
      </c>
      <c r="J13" s="25">
        <f>H13/H$7</f>
        <v>0.25777195096740313</v>
      </c>
      <c r="K13" s="25"/>
      <c r="L13" s="25">
        <v>0.27825013018817335</v>
      </c>
      <c r="M13" s="25"/>
      <c r="N13" s="25">
        <v>0.25966748413289514</v>
      </c>
      <c r="O13" s="25"/>
      <c r="P13" s="25">
        <v>0.23445796711110564</v>
      </c>
      <c r="Q13" s="25"/>
      <c r="R13" s="25">
        <v>0.21388876152967148</v>
      </c>
      <c r="T13" s="25">
        <v>0.20772047755032955</v>
      </c>
      <c r="V13" s="25">
        <v>0.19834955495539805</v>
      </c>
      <c r="X13" s="25">
        <v>0.20037160109871749</v>
      </c>
      <c r="Z13" s="25">
        <v>0.2049544166954004</v>
      </c>
      <c r="AB13" s="25">
        <v>0.23056519516375285</v>
      </c>
      <c r="AC13" s="25"/>
      <c r="AD13" s="25">
        <v>0.26198646564151268</v>
      </c>
      <c r="AE13" s="25"/>
      <c r="AF13" s="25">
        <v>0.28324198448141735</v>
      </c>
      <c r="AG13" s="25"/>
      <c r="AH13" s="25">
        <v>0.28753606978327551</v>
      </c>
    </row>
    <row r="14" spans="1:34" ht="14.25">
      <c r="C14" s="60" t="s">
        <v>346</v>
      </c>
      <c r="D14" s="22" t="s">
        <v>347</v>
      </c>
      <c r="E14" s="22"/>
      <c r="H14" s="61">
        <v>21.911623037093293</v>
      </c>
      <c r="J14" s="38">
        <f>H14/H$7</f>
        <v>1.4287585360561049E-3</v>
      </c>
      <c r="K14" s="62"/>
      <c r="L14" s="38">
        <v>1.813602149774791E-3</v>
      </c>
      <c r="M14" s="62"/>
      <c r="N14" s="38">
        <v>1.7076185834647621E-3</v>
      </c>
      <c r="O14" s="62"/>
      <c r="P14" s="38">
        <v>2.078144961422924E-3</v>
      </c>
      <c r="Q14" s="62"/>
      <c r="R14" s="38">
        <v>2.352847696268021E-3</v>
      </c>
      <c r="T14" s="38">
        <v>2.6513796122105398E-3</v>
      </c>
      <c r="V14" s="38">
        <v>2.0118956044950973E-3</v>
      </c>
      <c r="X14" s="38">
        <v>2.7715315038303778E-3</v>
      </c>
      <c r="Z14" s="38">
        <v>3.7374293795004853E-3</v>
      </c>
      <c r="AB14" s="38">
        <v>3.0924240846370325E-3</v>
      </c>
      <c r="AC14" s="25"/>
      <c r="AD14" s="38">
        <v>3.4382550408477712E-3</v>
      </c>
      <c r="AE14" s="25"/>
      <c r="AF14" s="38">
        <v>4.5453365192754044E-3</v>
      </c>
      <c r="AG14" s="25"/>
      <c r="AH14" s="38">
        <v>6.1984304501351405E-3</v>
      </c>
    </row>
    <row r="15" spans="1:34">
      <c r="C15" s="59" t="s">
        <v>348</v>
      </c>
      <c r="D15" s="21" t="s">
        <v>51</v>
      </c>
      <c r="H15" s="56">
        <f>H14+H13</f>
        <v>3975.1351220370934</v>
      </c>
      <c r="J15" s="25">
        <f>SUM(J13:J14)</f>
        <v>0.25920070950345925</v>
      </c>
      <c r="K15" s="25"/>
      <c r="L15" s="25">
        <v>0.28006373233794812</v>
      </c>
      <c r="M15" s="25"/>
      <c r="N15" s="25">
        <v>0.26137510271635989</v>
      </c>
      <c r="O15" s="25"/>
      <c r="P15" s="25">
        <v>0.23653611207252856</v>
      </c>
      <c r="R15" s="25">
        <v>0.21624160922593952</v>
      </c>
      <c r="T15" s="25">
        <v>0.21037185716254009</v>
      </c>
      <c r="V15" s="25">
        <v>0.20036145055989316</v>
      </c>
      <c r="X15" s="25">
        <v>0.20314313260254788</v>
      </c>
      <c r="Z15" s="25">
        <v>0.20869184607490088</v>
      </c>
      <c r="AA15" s="25"/>
      <c r="AB15" s="25">
        <v>0.23365761924838988</v>
      </c>
      <c r="AC15" s="25"/>
      <c r="AD15" s="25">
        <v>0.26542472068236045</v>
      </c>
      <c r="AE15" s="25"/>
      <c r="AF15" s="25">
        <v>0.28778732100069276</v>
      </c>
      <c r="AG15" s="25"/>
      <c r="AH15" s="25">
        <v>0.29373450023341063</v>
      </c>
    </row>
    <row r="16" spans="1:34" ht="12.4" customHeight="1">
      <c r="J16" s="25"/>
      <c r="K16" s="25"/>
      <c r="L16" s="25"/>
      <c r="M16" s="25"/>
      <c r="N16" s="25"/>
      <c r="O16" s="25"/>
      <c r="P16" s="25"/>
      <c r="R16" s="25"/>
      <c r="T16" s="25"/>
      <c r="V16" s="25"/>
      <c r="X16" s="25"/>
      <c r="Z16" s="25"/>
      <c r="AA16" s="25"/>
      <c r="AB16" s="25"/>
      <c r="AC16" s="25"/>
      <c r="AD16" s="25"/>
      <c r="AE16" s="25"/>
      <c r="AF16" s="25"/>
      <c r="AG16" s="25"/>
      <c r="AH16" s="25"/>
    </row>
    <row r="17" spans="1:34">
      <c r="B17" s="21" t="s">
        <v>349</v>
      </c>
      <c r="C17" s="21" t="s">
        <v>350</v>
      </c>
      <c r="J17" s="25"/>
      <c r="K17" s="25"/>
      <c r="L17" s="25"/>
      <c r="M17" s="25"/>
      <c r="N17" s="25"/>
      <c r="O17" s="25"/>
      <c r="P17" s="25"/>
      <c r="R17" s="25"/>
      <c r="T17" s="25"/>
      <c r="V17" s="25"/>
      <c r="X17" s="25"/>
      <c r="Z17" s="25"/>
      <c r="AA17" s="25"/>
      <c r="AB17" s="25"/>
      <c r="AC17" s="25"/>
      <c r="AD17" s="25"/>
      <c r="AE17" s="25"/>
      <c r="AF17" s="25"/>
      <c r="AG17" s="25"/>
      <c r="AH17" s="25"/>
    </row>
    <row r="18" spans="1:34">
      <c r="C18" s="59" t="s">
        <v>344</v>
      </c>
      <c r="D18" s="59" t="s">
        <v>345</v>
      </c>
      <c r="H18" s="56">
        <v>4361.1390810000003</v>
      </c>
      <c r="J18" s="25">
        <f>H18/H$7</f>
        <v>0.28437029417484944</v>
      </c>
      <c r="K18" s="25"/>
      <c r="L18" s="25">
        <v>0.31522608318994888</v>
      </c>
      <c r="M18" s="25"/>
      <c r="N18" s="25">
        <v>0.29669747700128113</v>
      </c>
      <c r="O18" s="25"/>
      <c r="P18" s="25">
        <v>0.28412358496372087</v>
      </c>
      <c r="Q18" s="25"/>
      <c r="R18" s="25">
        <v>0.26108983276594167</v>
      </c>
      <c r="T18" s="25">
        <v>0.26054366739089796</v>
      </c>
      <c r="V18" s="25">
        <v>0.26169695338648974</v>
      </c>
      <c r="X18" s="25">
        <v>0.27742611390910821</v>
      </c>
      <c r="Z18" s="25">
        <v>0.30001483508279553</v>
      </c>
      <c r="AB18" s="25">
        <v>0.35381728047270739</v>
      </c>
      <c r="AC18" s="25"/>
      <c r="AD18" s="25">
        <v>0.39115762509739327</v>
      </c>
      <c r="AE18" s="25"/>
      <c r="AF18" s="25">
        <v>0.41772121073282825</v>
      </c>
      <c r="AG18" s="25"/>
      <c r="AH18" s="25">
        <v>0.43898051712067332</v>
      </c>
    </row>
    <row r="19" spans="1:34" ht="14.25">
      <c r="C19" s="60" t="s">
        <v>346</v>
      </c>
      <c r="D19" s="22" t="s">
        <v>347</v>
      </c>
      <c r="E19" s="22"/>
      <c r="H19" s="61">
        <v>51.541819882906708</v>
      </c>
      <c r="J19" s="38">
        <f>H19/H$7</f>
        <v>3.3608106070876493E-3</v>
      </c>
      <c r="K19" s="62"/>
      <c r="L19" s="38">
        <v>4.4528192762743665E-3</v>
      </c>
      <c r="M19" s="62"/>
      <c r="N19" s="38">
        <v>4.3314164849176575E-3</v>
      </c>
      <c r="O19" s="62"/>
      <c r="P19" s="38">
        <v>6.3062937445242948E-3</v>
      </c>
      <c r="Q19" s="62"/>
      <c r="R19" s="38">
        <v>6.9034650654824017E-3</v>
      </c>
      <c r="T19" s="38">
        <v>7.8081778632188136E-3</v>
      </c>
      <c r="V19" s="38">
        <v>7.1340789864590042E-3</v>
      </c>
      <c r="X19" s="38">
        <v>9.0919503255110778E-3</v>
      </c>
      <c r="Z19" s="38">
        <v>1.0268493175886052E-2</v>
      </c>
      <c r="AB19" s="38">
        <v>8.6479862594671143E-3</v>
      </c>
      <c r="AC19" s="25"/>
      <c r="AD19" s="38">
        <v>9.4875157894070052E-3</v>
      </c>
      <c r="AE19" s="25"/>
      <c r="AF19" s="38">
        <v>8.4413392500828945E-3</v>
      </c>
      <c r="AG19" s="25"/>
      <c r="AH19" s="38">
        <v>9.6138921267402162E-3</v>
      </c>
    </row>
    <row r="20" spans="1:34">
      <c r="C20" s="59" t="s">
        <v>348</v>
      </c>
      <c r="D20" s="21" t="s">
        <v>351</v>
      </c>
      <c r="H20" s="56">
        <f>H19+H18</f>
        <v>4412.6809008829068</v>
      </c>
      <c r="J20" s="62">
        <f>SUM(J18:J19)</f>
        <v>0.28773110478193709</v>
      </c>
      <c r="K20" s="62"/>
      <c r="L20" s="62">
        <v>0.31967890246622321</v>
      </c>
      <c r="M20" s="62"/>
      <c r="N20" s="62">
        <v>0.30102889348619882</v>
      </c>
      <c r="O20" s="62"/>
      <c r="P20" s="62">
        <v>0.29042987870824516</v>
      </c>
      <c r="R20" s="62">
        <v>0.267993297831424</v>
      </c>
      <c r="T20" s="62">
        <v>0.26835184525411682</v>
      </c>
      <c r="V20" s="62">
        <v>0.26883103237294875</v>
      </c>
      <c r="X20" s="62">
        <v>0.28651806423461929</v>
      </c>
      <c r="Z20" s="62">
        <v>0.3102833282586816</v>
      </c>
      <c r="AA20" s="25"/>
      <c r="AB20" s="62">
        <v>0.3624652667321745</v>
      </c>
      <c r="AC20" s="25"/>
      <c r="AD20" s="62">
        <v>0.40064514088680026</v>
      </c>
      <c r="AE20" s="25"/>
      <c r="AF20" s="62">
        <v>0.42616254998291114</v>
      </c>
      <c r="AG20" s="25"/>
      <c r="AH20" s="62">
        <v>0.44859440924741356</v>
      </c>
    </row>
    <row r="21" spans="1:34" ht="12.4" customHeight="1">
      <c r="J21" s="25"/>
      <c r="K21" s="25"/>
      <c r="L21" s="25"/>
      <c r="M21" s="25"/>
      <c r="N21" s="25"/>
      <c r="O21" s="25"/>
      <c r="P21" s="25"/>
      <c r="R21" s="25"/>
      <c r="T21" s="25"/>
      <c r="V21" s="25"/>
      <c r="X21" s="25"/>
      <c r="Z21" s="25"/>
      <c r="AA21" s="25"/>
      <c r="AB21" s="25"/>
      <c r="AC21" s="25"/>
      <c r="AD21" s="25"/>
      <c r="AE21" s="25"/>
      <c r="AF21" s="25"/>
      <c r="AG21" s="25"/>
      <c r="AH21" s="25"/>
    </row>
    <row r="22" spans="1:34">
      <c r="B22" s="21" t="s">
        <v>352</v>
      </c>
      <c r="C22" s="21" t="s">
        <v>353</v>
      </c>
      <c r="J22" s="25"/>
      <c r="K22" s="25"/>
      <c r="L22" s="25"/>
      <c r="M22" s="25"/>
      <c r="N22" s="25"/>
      <c r="O22" s="25"/>
      <c r="P22" s="25"/>
      <c r="R22" s="25"/>
      <c r="T22" s="25"/>
      <c r="V22" s="25"/>
      <c r="X22" s="25"/>
      <c r="Z22" s="25"/>
      <c r="AA22" s="25"/>
      <c r="AB22" s="25"/>
      <c r="AC22" s="25"/>
      <c r="AD22" s="25"/>
      <c r="AE22" s="25"/>
      <c r="AF22" s="25"/>
      <c r="AG22" s="25"/>
      <c r="AH22" s="25"/>
    </row>
    <row r="23" spans="1:34">
      <c r="C23" s="59" t="s">
        <v>344</v>
      </c>
      <c r="D23" s="59" t="s">
        <v>345</v>
      </c>
      <c r="H23" s="56">
        <v>8314.3625800000009</v>
      </c>
      <c r="J23" s="25">
        <f>J13+J18</f>
        <v>0.54214224514225262</v>
      </c>
      <c r="K23" s="25"/>
      <c r="L23" s="25">
        <v>0.59347621337812229</v>
      </c>
      <c r="M23" s="25"/>
      <c r="N23" s="25">
        <v>0.55636496113417633</v>
      </c>
      <c r="O23" s="25"/>
      <c r="P23" s="25">
        <v>0.51858155207482648</v>
      </c>
      <c r="Q23" s="25"/>
      <c r="R23" s="25">
        <v>0.47497859429561318</v>
      </c>
      <c r="T23" s="25">
        <v>0.46826414494122753</v>
      </c>
      <c r="V23" s="25">
        <v>0.46004650834188776</v>
      </c>
      <c r="X23" s="25">
        <v>0.4777977150078257</v>
      </c>
      <c r="Z23" s="25">
        <v>0.50496925177819596</v>
      </c>
      <c r="AB23" s="25">
        <v>0.58438247563646017</v>
      </c>
      <c r="AC23" s="25"/>
      <c r="AD23" s="25">
        <v>0.65314409073890589</v>
      </c>
      <c r="AE23" s="25"/>
      <c r="AF23" s="25">
        <v>0.70096319521424566</v>
      </c>
      <c r="AG23" s="25"/>
      <c r="AH23" s="25">
        <v>0.72651658690394882</v>
      </c>
    </row>
    <row r="24" spans="1:34" ht="14.25">
      <c r="C24" s="63" t="s">
        <v>346</v>
      </c>
      <c r="D24" s="22" t="s">
        <v>347</v>
      </c>
      <c r="E24" s="22"/>
      <c r="H24" s="61">
        <v>73.453442920000001</v>
      </c>
      <c r="J24" s="38">
        <f>J14+J19</f>
        <v>4.7895691431437543E-3</v>
      </c>
      <c r="K24" s="62"/>
      <c r="L24" s="38">
        <v>6.2664214260491563E-3</v>
      </c>
      <c r="M24" s="62"/>
      <c r="N24" s="38">
        <v>6.0390350683824203E-3</v>
      </c>
      <c r="O24" s="62"/>
      <c r="P24" s="38">
        <v>8.3844387059472184E-3</v>
      </c>
      <c r="Q24" s="62"/>
      <c r="R24" s="38">
        <v>9.2563127617504223E-3</v>
      </c>
      <c r="T24" s="38">
        <v>1.0459557475429353E-2</v>
      </c>
      <c r="V24" s="38">
        <v>9.145974590954101E-3</v>
      </c>
      <c r="X24" s="38">
        <v>1.1863481829341455E-2</v>
      </c>
      <c r="Z24" s="38">
        <v>1.4005922555386538E-2</v>
      </c>
      <c r="AB24" s="38">
        <v>1.1740410344104148E-2</v>
      </c>
      <c r="AC24" s="25"/>
      <c r="AD24" s="38">
        <v>1.2925770830254776E-2</v>
      </c>
      <c r="AE24" s="25"/>
      <c r="AF24" s="38">
        <v>1.2986675769358299E-2</v>
      </c>
      <c r="AG24" s="25"/>
      <c r="AH24" s="38">
        <v>1.5812322576875357E-2</v>
      </c>
    </row>
    <row r="25" spans="1:34">
      <c r="C25" s="59" t="s">
        <v>348</v>
      </c>
      <c r="D25" s="21" t="s">
        <v>354</v>
      </c>
      <c r="H25" s="56">
        <f>H24+H23</f>
        <v>8387.8160229200003</v>
      </c>
      <c r="J25" s="25">
        <f>SUM(J23:J24)</f>
        <v>0.54693181428539639</v>
      </c>
      <c r="K25" s="25"/>
      <c r="L25" s="62">
        <v>0.59974263480417134</v>
      </c>
      <c r="M25" s="25"/>
      <c r="N25" s="62">
        <v>0.56240399620255876</v>
      </c>
      <c r="O25" s="25"/>
      <c r="P25" s="62">
        <v>0.52696599078077366</v>
      </c>
      <c r="R25" s="62">
        <v>0.48423490705736355</v>
      </c>
      <c r="T25" s="62">
        <v>0.47872370241665679</v>
      </c>
      <c r="V25" s="62">
        <v>0.46919248293284183</v>
      </c>
      <c r="X25" s="62">
        <v>0.48966119683716713</v>
      </c>
      <c r="Z25" s="62">
        <v>0.51897517433358253</v>
      </c>
      <c r="AA25" s="25"/>
      <c r="AB25" s="62">
        <v>0.59612288598056429</v>
      </c>
      <c r="AC25" s="25"/>
      <c r="AD25" s="62">
        <v>0.6660698615691607</v>
      </c>
      <c r="AE25" s="25"/>
      <c r="AF25" s="62">
        <v>0.71394987098360396</v>
      </c>
      <c r="AG25" s="25"/>
      <c r="AH25" s="62">
        <v>0.7423289094808242</v>
      </c>
    </row>
    <row r="26" spans="1:34">
      <c r="J26" s="25"/>
      <c r="K26" s="25"/>
      <c r="L26" s="25"/>
      <c r="M26" s="25"/>
      <c r="N26" s="25"/>
      <c r="O26" s="25"/>
      <c r="P26" s="25"/>
      <c r="R26" s="25"/>
      <c r="T26" s="25"/>
      <c r="V26" s="25"/>
      <c r="X26" s="25"/>
      <c r="Z26" s="25"/>
      <c r="AA26" s="25"/>
      <c r="AB26" s="25"/>
      <c r="AC26" s="25"/>
      <c r="AD26" s="25"/>
      <c r="AE26" s="25"/>
      <c r="AF26" s="25"/>
      <c r="AG26" s="25"/>
      <c r="AH26" s="25"/>
    </row>
    <row r="27" spans="1:34" ht="14.25">
      <c r="A27" s="21">
        <v>2</v>
      </c>
      <c r="B27" s="21" t="s">
        <v>355</v>
      </c>
      <c r="H27" s="56">
        <v>825.1808159999996</v>
      </c>
      <c r="J27" s="25">
        <f>H27/H$7</f>
        <v>5.3806335233765538E-2</v>
      </c>
      <c r="K27" s="25"/>
      <c r="L27" s="25">
        <v>-2.4516774736051631E-2</v>
      </c>
      <c r="M27" s="25"/>
      <c r="N27" s="25">
        <v>-4.9485438723987141E-2</v>
      </c>
      <c r="O27" s="25"/>
      <c r="P27" s="25">
        <v>-3.3098540992726189E-2</v>
      </c>
      <c r="Q27" s="25"/>
      <c r="R27" s="25">
        <v>-4.6206107329011196E-2</v>
      </c>
      <c r="T27" s="25">
        <v>6.8411552464139769E-2</v>
      </c>
      <c r="V27" s="25">
        <v>0.13800794245870593</v>
      </c>
      <c r="X27" s="25">
        <v>0.14385886325861336</v>
      </c>
      <c r="Z27" s="25">
        <v>0.17499825999725227</v>
      </c>
      <c r="AB27" s="25">
        <v>0.13262841342824427</v>
      </c>
      <c r="AC27" s="25"/>
      <c r="AD27" s="25">
        <v>0.11022005946454373</v>
      </c>
      <c r="AE27" s="25"/>
      <c r="AF27" s="25">
        <v>3.9370949219528543E-2</v>
      </c>
      <c r="AG27" s="25"/>
      <c r="AH27" s="25">
        <v>1.2696988165231571E-2</v>
      </c>
    </row>
    <row r="28" spans="1:34">
      <c r="J28" s="25"/>
      <c r="K28" s="25"/>
      <c r="L28" s="25"/>
      <c r="M28" s="25"/>
      <c r="N28" s="25"/>
      <c r="O28" s="25"/>
      <c r="P28" s="25"/>
      <c r="R28" s="25"/>
      <c r="T28" s="25"/>
      <c r="V28" s="25"/>
      <c r="X28" s="25"/>
      <c r="Z28" s="25"/>
      <c r="AA28" s="25"/>
      <c r="AB28" s="25"/>
      <c r="AC28" s="25"/>
      <c r="AD28" s="25"/>
      <c r="AE28" s="25"/>
      <c r="AF28" s="25"/>
      <c r="AG28" s="25"/>
      <c r="AH28" s="25"/>
    </row>
    <row r="29" spans="1:34">
      <c r="A29" s="21">
        <v>3</v>
      </c>
      <c r="B29" s="21" t="s">
        <v>356</v>
      </c>
      <c r="H29" s="56">
        <f>+H27+H23</f>
        <v>9139.5433960000009</v>
      </c>
      <c r="J29" s="25">
        <f>SUM(J23,J27)</f>
        <v>0.59594858037601817</v>
      </c>
      <c r="K29" s="25"/>
      <c r="L29" s="25">
        <v>0.56895943864207066</v>
      </c>
      <c r="M29" s="25"/>
      <c r="N29" s="25">
        <v>0.50687952241018919</v>
      </c>
      <c r="O29" s="25"/>
      <c r="P29" s="25">
        <v>0.48548301108210024</v>
      </c>
      <c r="R29" s="25">
        <v>0.42877248696660197</v>
      </c>
      <c r="T29" s="25">
        <v>0.53667569740536725</v>
      </c>
      <c r="V29" s="25">
        <v>0.59805445080059372</v>
      </c>
      <c r="X29" s="25">
        <v>0.62165657826643905</v>
      </c>
      <c r="Z29" s="25">
        <v>0.67996751177544823</v>
      </c>
      <c r="AA29" s="25"/>
      <c r="AB29" s="25">
        <v>0.71701088906470445</v>
      </c>
      <c r="AC29" s="25"/>
      <c r="AD29" s="25">
        <v>0.76336415020344961</v>
      </c>
      <c r="AE29" s="25"/>
      <c r="AF29" s="25">
        <v>0.74033414443377421</v>
      </c>
      <c r="AG29" s="25"/>
      <c r="AH29" s="25">
        <v>0.7392135750691804</v>
      </c>
    </row>
    <row r="30" spans="1:34">
      <c r="B30" s="21" t="s">
        <v>357</v>
      </c>
      <c r="J30" s="25"/>
      <c r="K30" s="25"/>
      <c r="L30" s="25"/>
      <c r="M30" s="25"/>
      <c r="N30" s="25"/>
      <c r="O30" s="25"/>
      <c r="P30" s="25"/>
      <c r="R30" s="25"/>
      <c r="T30" s="25"/>
      <c r="V30" s="25"/>
      <c r="X30" s="25"/>
      <c r="Z30" s="25"/>
      <c r="AA30" s="25"/>
      <c r="AB30" s="25"/>
      <c r="AC30" s="25"/>
      <c r="AD30" s="25"/>
      <c r="AE30" s="25"/>
      <c r="AF30" s="25"/>
      <c r="AG30" s="25"/>
      <c r="AH30" s="25"/>
    </row>
    <row r="31" spans="1:34" ht="7.15" customHeight="1">
      <c r="J31" s="25"/>
      <c r="K31" s="25"/>
      <c r="L31" s="25"/>
      <c r="M31" s="25"/>
      <c r="N31" s="25"/>
      <c r="O31" s="25"/>
      <c r="P31" s="25"/>
      <c r="R31" s="25"/>
      <c r="T31" s="25"/>
      <c r="V31" s="25"/>
      <c r="X31" s="25"/>
      <c r="Z31" s="25"/>
      <c r="AA31" s="25"/>
      <c r="AB31" s="25"/>
      <c r="AC31" s="25"/>
      <c r="AD31" s="25"/>
      <c r="AE31" s="25"/>
      <c r="AF31" s="25"/>
      <c r="AG31" s="25"/>
      <c r="AH31" s="25"/>
    </row>
    <row r="32" spans="1:34">
      <c r="A32" s="21">
        <v>4</v>
      </c>
      <c r="B32" s="21" t="s">
        <v>358</v>
      </c>
      <c r="J32" s="25"/>
      <c r="K32" s="25"/>
      <c r="L32" s="25"/>
      <c r="M32" s="25"/>
      <c r="N32" s="25"/>
      <c r="O32" s="25"/>
      <c r="P32" s="25"/>
      <c r="R32" s="25"/>
      <c r="T32" s="25"/>
      <c r="V32" s="25"/>
      <c r="X32" s="25"/>
      <c r="Z32" s="25"/>
      <c r="AA32" s="25"/>
      <c r="AB32" s="25"/>
      <c r="AC32" s="25"/>
      <c r="AD32" s="25"/>
      <c r="AE32" s="25"/>
      <c r="AF32" s="25"/>
      <c r="AG32" s="25"/>
      <c r="AH32" s="25"/>
    </row>
    <row r="33" spans="1:34">
      <c r="B33" s="21" t="s">
        <v>343</v>
      </c>
      <c r="C33" s="21" t="s">
        <v>359</v>
      </c>
      <c r="H33" s="56">
        <v>1543.6962365831212</v>
      </c>
      <c r="J33" s="25">
        <f>H33/H$7</f>
        <v>0.10065749905253941</v>
      </c>
      <c r="K33" s="25"/>
      <c r="L33" s="25">
        <v>9.7016647151882948E-2</v>
      </c>
      <c r="M33" s="25"/>
      <c r="N33" s="25">
        <v>7.8943686459864673E-2</v>
      </c>
      <c r="O33" s="25"/>
      <c r="P33" s="25">
        <v>7.6107670579705328E-2</v>
      </c>
      <c r="Q33" s="25"/>
      <c r="R33" s="25">
        <v>9.1379706792199256E-2</v>
      </c>
      <c r="T33" s="25">
        <v>9.4270214793420529E-2</v>
      </c>
      <c r="V33" s="25">
        <v>9.6936182512802699E-2</v>
      </c>
      <c r="X33" s="25">
        <v>0.11778057896805941</v>
      </c>
      <c r="Z33" s="25">
        <v>0.11620320487739008</v>
      </c>
      <c r="AB33" s="25">
        <v>0.1197394110472851</v>
      </c>
      <c r="AC33" s="25"/>
      <c r="AD33" s="25">
        <v>0.11739463441052084</v>
      </c>
      <c r="AE33" s="25"/>
      <c r="AF33" s="25">
        <v>0.11422226920632524</v>
      </c>
      <c r="AG33" s="25"/>
      <c r="AH33" s="25">
        <v>9.9442779042497487E-2</v>
      </c>
    </row>
    <row r="34" spans="1:34" ht="14.25">
      <c r="B34" s="21" t="s">
        <v>349</v>
      </c>
      <c r="C34" s="60" t="s">
        <v>360</v>
      </c>
      <c r="D34" s="22"/>
      <c r="E34" s="22"/>
      <c r="H34" s="61">
        <v>1111.6212586379386</v>
      </c>
      <c r="J34" s="38">
        <f>H34/H$7</f>
        <v>7.2483830132150498E-2</v>
      </c>
      <c r="K34" s="62"/>
      <c r="L34" s="38">
        <v>6.2089025297753578E-2</v>
      </c>
      <c r="M34" s="62"/>
      <c r="N34" s="38">
        <v>4.9315898260885935E-2</v>
      </c>
      <c r="O34" s="62"/>
      <c r="P34" s="38">
        <v>5.6303317233727321E-2</v>
      </c>
      <c r="Q34" s="62"/>
      <c r="R34" s="38">
        <v>5.5877736576172746E-2</v>
      </c>
      <c r="T34" s="38">
        <v>9.3923506584204036E-2</v>
      </c>
      <c r="V34" s="38">
        <v>6.1085204332048428E-2</v>
      </c>
      <c r="X34" s="38">
        <v>6.1882240931760868E-2</v>
      </c>
      <c r="Z34" s="38">
        <v>6.1414742707362198E-2</v>
      </c>
      <c r="AB34" s="38">
        <v>6.298026025341609E-2</v>
      </c>
      <c r="AC34" s="25"/>
      <c r="AD34" s="38">
        <v>6.246347180266968E-2</v>
      </c>
      <c r="AE34" s="25"/>
      <c r="AF34" s="38">
        <v>0.13918008943262883</v>
      </c>
      <c r="AG34" s="25"/>
      <c r="AH34" s="38">
        <v>0.10163070952087375</v>
      </c>
    </row>
    <row r="35" spans="1:34">
      <c r="B35" s="21" t="s">
        <v>352</v>
      </c>
      <c r="C35" s="21" t="s">
        <v>361</v>
      </c>
      <c r="H35" s="56">
        <f>H34+H33</f>
        <v>2655.3174952210597</v>
      </c>
      <c r="J35" s="25">
        <f>SUM(J33:J34)</f>
        <v>0.17314132918468991</v>
      </c>
      <c r="K35" s="25"/>
      <c r="L35" s="25">
        <v>0.15910567244963653</v>
      </c>
      <c r="M35" s="25"/>
      <c r="N35" s="25">
        <v>0.12825958472075061</v>
      </c>
      <c r="O35" s="25"/>
      <c r="P35" s="25">
        <v>0.13241098781343266</v>
      </c>
      <c r="R35" s="25">
        <v>0.14725744336837199</v>
      </c>
      <c r="T35" s="25">
        <v>0.18819372137762455</v>
      </c>
      <c r="V35" s="25">
        <v>0.15802138684485112</v>
      </c>
      <c r="X35" s="25">
        <v>0.17966281989982028</v>
      </c>
      <c r="Z35" s="25">
        <v>0.17761794758475227</v>
      </c>
      <c r="AA35" s="25"/>
      <c r="AB35" s="25">
        <v>0.18271967130070119</v>
      </c>
      <c r="AC35" s="25"/>
      <c r="AD35" s="25">
        <v>0.17985810621319051</v>
      </c>
      <c r="AE35" s="25"/>
      <c r="AF35" s="25">
        <v>0.25340235863895405</v>
      </c>
      <c r="AG35" s="25"/>
      <c r="AH35" s="25">
        <v>0.20107348856337123</v>
      </c>
    </row>
    <row r="36" spans="1:34">
      <c r="J36" s="25"/>
      <c r="K36" s="25"/>
      <c r="L36" s="25"/>
      <c r="M36" s="25"/>
      <c r="N36" s="25"/>
      <c r="O36" s="25"/>
      <c r="P36" s="25"/>
      <c r="R36" s="25"/>
      <c r="T36" s="25"/>
      <c r="V36" s="25"/>
      <c r="X36" s="25"/>
      <c r="Z36" s="25"/>
      <c r="AA36" s="25"/>
      <c r="AB36" s="25"/>
      <c r="AC36" s="25"/>
      <c r="AD36" s="25"/>
      <c r="AE36" s="25"/>
      <c r="AF36" s="25"/>
      <c r="AG36" s="25"/>
      <c r="AH36" s="25"/>
    </row>
    <row r="37" spans="1:34">
      <c r="A37" s="21">
        <v>5</v>
      </c>
      <c r="B37" s="21" t="s">
        <v>362</v>
      </c>
      <c r="H37" s="56">
        <v>1369.7820269402134</v>
      </c>
      <c r="J37" s="25">
        <f>H37/H$7</f>
        <v>8.9317334467373291E-2</v>
      </c>
      <c r="K37" s="25"/>
      <c r="L37" s="25">
        <v>9.3205863667533764E-2</v>
      </c>
      <c r="M37" s="25"/>
      <c r="N37" s="25">
        <v>8.5522622884767072E-2</v>
      </c>
      <c r="O37" s="25"/>
      <c r="P37" s="25">
        <v>8.439934234686676E-2</v>
      </c>
      <c r="Q37" s="25"/>
      <c r="R37" s="25">
        <v>7.7242765902212573E-2</v>
      </c>
      <c r="T37" s="25">
        <v>7.9416158665224487E-2</v>
      </c>
      <c r="V37" s="25">
        <v>7.757589015429911E-2</v>
      </c>
      <c r="X37" s="25">
        <v>7.3375231046109768E-2</v>
      </c>
      <c r="Z37" s="25">
        <v>7.3025245154415053E-2</v>
      </c>
      <c r="AB37" s="25">
        <v>7.3924497633520117E-2</v>
      </c>
      <c r="AC37" s="25"/>
      <c r="AD37" s="25">
        <v>7.8313644350355455E-2</v>
      </c>
      <c r="AE37" s="25"/>
      <c r="AF37" s="25">
        <v>8.2078446378194322E-2</v>
      </c>
      <c r="AG37" s="25"/>
      <c r="AH37" s="25">
        <v>7.6192755551988969E-2</v>
      </c>
    </row>
    <row r="38" spans="1:34">
      <c r="J38" s="25"/>
      <c r="K38" s="25"/>
      <c r="L38" s="25"/>
      <c r="M38" s="25"/>
      <c r="N38" s="25"/>
      <c r="O38" s="25"/>
      <c r="P38" s="25"/>
      <c r="Q38" s="25"/>
      <c r="R38" s="25"/>
      <c r="T38" s="25"/>
      <c r="V38" s="25"/>
      <c r="X38" s="25"/>
      <c r="Z38" s="25"/>
      <c r="AB38" s="25"/>
      <c r="AC38" s="25"/>
      <c r="AD38" s="25"/>
      <c r="AE38" s="25"/>
      <c r="AF38" s="25"/>
      <c r="AG38" s="25"/>
      <c r="AH38" s="25"/>
    </row>
    <row r="39" spans="1:34">
      <c r="A39" s="21">
        <v>6</v>
      </c>
      <c r="B39" s="21" t="s">
        <v>363</v>
      </c>
      <c r="H39" s="56">
        <v>547.20079453948233</v>
      </c>
      <c r="J39" s="25">
        <f>H39/H$7</f>
        <v>3.5680506405730908E-2</v>
      </c>
      <c r="K39" s="25"/>
      <c r="L39" s="25">
        <v>3.981677021230437E-2</v>
      </c>
      <c r="M39" s="25"/>
      <c r="N39" s="25">
        <v>4.3085884570070419E-2</v>
      </c>
      <c r="O39" s="25"/>
      <c r="P39" s="25">
        <v>4.2359530566479592E-2</v>
      </c>
      <c r="Q39" s="25"/>
      <c r="R39" s="25">
        <v>3.6146196175951842E-2</v>
      </c>
      <c r="T39" s="25">
        <v>3.814484512642622E-2</v>
      </c>
      <c r="V39" s="25">
        <v>3.7692293011452813E-2</v>
      </c>
      <c r="X39" s="25">
        <v>3.4892921580516371E-2</v>
      </c>
      <c r="Z39" s="25">
        <v>3.4617479972900045E-2</v>
      </c>
      <c r="AB39" s="25">
        <v>3.5855246842832707E-2</v>
      </c>
      <c r="AC39" s="25"/>
      <c r="AD39" s="25">
        <v>3.6797022113809086E-2</v>
      </c>
      <c r="AE39" s="25"/>
      <c r="AF39" s="25">
        <v>4.886066838150644E-2</v>
      </c>
      <c r="AG39" s="25"/>
      <c r="AH39" s="25">
        <v>5.4652182085585865E-2</v>
      </c>
    </row>
    <row r="40" spans="1:34">
      <c r="J40" s="25"/>
      <c r="K40" s="25"/>
      <c r="L40" s="25"/>
      <c r="M40" s="25"/>
      <c r="N40" s="25"/>
      <c r="O40" s="25"/>
      <c r="P40" s="25"/>
      <c r="Q40" s="25"/>
      <c r="R40" s="25"/>
      <c r="T40" s="25"/>
      <c r="V40" s="25"/>
      <c r="X40" s="25"/>
      <c r="Z40" s="25"/>
      <c r="AB40" s="25"/>
      <c r="AC40" s="25"/>
      <c r="AD40" s="25"/>
      <c r="AE40" s="25"/>
      <c r="AF40" s="25"/>
      <c r="AG40" s="25"/>
      <c r="AH40" s="25"/>
    </row>
    <row r="41" spans="1:34">
      <c r="A41" s="21">
        <v>7</v>
      </c>
      <c r="B41" s="21" t="s">
        <v>364</v>
      </c>
      <c r="H41" s="56">
        <v>996.94812532122091</v>
      </c>
      <c r="J41" s="25">
        <f>H41/H$7</f>
        <v>6.5006510090399067E-2</v>
      </c>
      <c r="K41" s="25"/>
      <c r="L41" s="25">
        <v>8.0118918166313016E-2</v>
      </c>
      <c r="M41" s="25"/>
      <c r="N41" s="25">
        <v>6.8223559053798871E-2</v>
      </c>
      <c r="O41" s="25"/>
      <c r="P41" s="25">
        <v>5.9481323782867482E-2</v>
      </c>
      <c r="Q41" s="25"/>
      <c r="R41" s="25">
        <v>5.5161037344043137E-2</v>
      </c>
      <c r="T41" s="25">
        <v>5.4983561653465123E-2</v>
      </c>
      <c r="V41" s="25">
        <v>4.760847032225355E-2</v>
      </c>
      <c r="X41" s="25">
        <v>4.7216839084943549E-2</v>
      </c>
      <c r="Z41" s="25">
        <v>5.013443942822296E-2</v>
      </c>
      <c r="AB41" s="25">
        <v>5.0433148281682175E-2</v>
      </c>
      <c r="AC41" s="25"/>
      <c r="AD41" s="25">
        <v>6.5250224008166824E-2</v>
      </c>
      <c r="AE41" s="25"/>
      <c r="AF41" s="25">
        <v>7.561248848907326E-2</v>
      </c>
      <c r="AG41" s="25"/>
      <c r="AH41" s="25">
        <v>7.2674484311732207E-2</v>
      </c>
    </row>
    <row r="42" spans="1:34">
      <c r="J42" s="25"/>
      <c r="K42" s="25"/>
      <c r="L42" s="25"/>
      <c r="M42" s="25"/>
      <c r="N42" s="25"/>
      <c r="O42" s="25"/>
      <c r="P42" s="25"/>
      <c r="Q42" s="25"/>
      <c r="R42" s="25"/>
      <c r="T42" s="25"/>
      <c r="V42" s="25"/>
      <c r="X42" s="25"/>
      <c r="Z42" s="25"/>
      <c r="AB42" s="25"/>
      <c r="AC42" s="25"/>
      <c r="AD42" s="25"/>
      <c r="AE42" s="25"/>
      <c r="AF42" s="25"/>
      <c r="AG42" s="25"/>
      <c r="AH42" s="25"/>
    </row>
    <row r="43" spans="1:34">
      <c r="A43" s="21">
        <v>8</v>
      </c>
      <c r="B43" s="21" t="s">
        <v>365</v>
      </c>
      <c r="H43" s="56">
        <v>330.63372574215651</v>
      </c>
      <c r="J43" s="25">
        <f>H43/H$7</f>
        <v>2.1559140423438271E-2</v>
      </c>
      <c r="K43" s="25"/>
      <c r="L43" s="25">
        <v>2.1876401663033375E-2</v>
      </c>
      <c r="M43" s="25"/>
      <c r="N43" s="25">
        <v>2.4100960521782747E-2</v>
      </c>
      <c r="O43" s="25"/>
      <c r="P43" s="25">
        <v>2.0422571490018453E-2</v>
      </c>
      <c r="Q43" s="25"/>
      <c r="R43" s="25">
        <v>2.12122427308238E-2</v>
      </c>
      <c r="T43" s="25">
        <v>1.9697507496213611E-2</v>
      </c>
      <c r="V43" s="25">
        <v>2.1290167899345191E-2</v>
      </c>
      <c r="X43" s="25">
        <v>2.136830658215506E-2</v>
      </c>
      <c r="Z43" s="25">
        <v>1.8033928610127634E-2</v>
      </c>
      <c r="AB43" s="25">
        <v>2.2984027410890777E-2</v>
      </c>
      <c r="AC43" s="25"/>
      <c r="AD43" s="25">
        <v>2.3774265995936104E-2</v>
      </c>
      <c r="AE43" s="25"/>
      <c r="AF43" s="25">
        <v>2.1709792798058833E-2</v>
      </c>
      <c r="AG43" s="25"/>
      <c r="AH43" s="25">
        <v>2.367285112875632E-2</v>
      </c>
    </row>
    <row r="44" spans="1:34">
      <c r="J44" s="25"/>
      <c r="K44" s="25"/>
      <c r="L44" s="25"/>
      <c r="M44" s="25"/>
      <c r="N44" s="25"/>
      <c r="O44" s="25"/>
      <c r="P44" s="25"/>
      <c r="R44" s="25"/>
      <c r="T44" s="25"/>
      <c r="V44" s="25"/>
      <c r="X44" s="25"/>
      <c r="Z44" s="25"/>
      <c r="AA44" s="25"/>
      <c r="AB44" s="25"/>
      <c r="AC44" s="25"/>
      <c r="AD44" s="25"/>
      <c r="AE44" s="25"/>
      <c r="AF44" s="25"/>
      <c r="AG44" s="25"/>
      <c r="AH44" s="25"/>
    </row>
    <row r="45" spans="1:34">
      <c r="A45" s="21">
        <v>9</v>
      </c>
      <c r="B45" s="21" t="s">
        <v>366</v>
      </c>
      <c r="H45" s="171">
        <f>SUM(H35:H43)</f>
        <v>5899.8821677641326</v>
      </c>
      <c r="J45" s="25">
        <f>SUM(J35:J43)</f>
        <v>0.38470482057163141</v>
      </c>
      <c r="K45" s="25"/>
      <c r="L45" s="25">
        <v>0.39412362615882102</v>
      </c>
      <c r="M45" s="25"/>
      <c r="N45" s="25">
        <v>0.34919261175116972</v>
      </c>
      <c r="O45" s="25"/>
      <c r="P45" s="25">
        <v>0.33907375599966494</v>
      </c>
      <c r="R45" s="25">
        <v>0.33701968552140332</v>
      </c>
      <c r="T45" s="25">
        <v>0.38043579431895397</v>
      </c>
      <c r="V45" s="25">
        <v>0.34218820823220181</v>
      </c>
      <c r="X45" s="25">
        <v>0.35651611819354501</v>
      </c>
      <c r="Z45" s="25">
        <v>0.35342904075041798</v>
      </c>
      <c r="AA45" s="25"/>
      <c r="AB45" s="25">
        <v>0.36591659146962696</v>
      </c>
      <c r="AC45" s="25"/>
      <c r="AD45" s="25">
        <v>0.38398187589280308</v>
      </c>
      <c r="AE45" s="25"/>
      <c r="AF45" s="25">
        <v>0.48166375468578687</v>
      </c>
      <c r="AG45" s="25"/>
      <c r="AH45" s="25">
        <v>0.42826576164143448</v>
      </c>
    </row>
    <row r="46" spans="1:34">
      <c r="B46" s="21" t="s">
        <v>478</v>
      </c>
      <c r="H46" s="56"/>
      <c r="J46" s="25"/>
      <c r="K46" s="25"/>
      <c r="L46" s="25"/>
      <c r="M46" s="25"/>
      <c r="N46" s="25"/>
      <c r="O46" s="25"/>
      <c r="P46" s="25"/>
      <c r="R46" s="25"/>
      <c r="T46" s="25"/>
      <c r="V46" s="25"/>
      <c r="X46" s="25"/>
      <c r="Z46" s="25"/>
      <c r="AA46" s="25"/>
      <c r="AB46" s="25"/>
      <c r="AC46" s="25"/>
      <c r="AD46" s="25"/>
      <c r="AE46" s="25"/>
      <c r="AF46" s="25"/>
      <c r="AG46" s="25"/>
      <c r="AH46" s="25"/>
    </row>
    <row r="47" spans="1:34" ht="12.4" customHeight="1">
      <c r="J47" s="25"/>
      <c r="K47" s="25"/>
      <c r="L47" s="25"/>
      <c r="M47" s="25"/>
      <c r="N47" s="25"/>
      <c r="O47" s="25"/>
      <c r="P47" s="25"/>
      <c r="R47" s="25"/>
      <c r="T47" s="25"/>
      <c r="V47" s="25"/>
      <c r="X47" s="25"/>
      <c r="Z47" s="25"/>
      <c r="AA47" s="25"/>
      <c r="AB47" s="25"/>
      <c r="AC47" s="25"/>
      <c r="AD47" s="25"/>
      <c r="AE47" s="25"/>
      <c r="AF47" s="25"/>
      <c r="AG47" s="25"/>
      <c r="AH47" s="25"/>
    </row>
    <row r="48" spans="1:34">
      <c r="A48" s="21">
        <v>10</v>
      </c>
      <c r="B48" s="21" t="s">
        <v>367</v>
      </c>
      <c r="H48" s="171">
        <f>H29+H45</f>
        <v>15039.425563764133</v>
      </c>
      <c r="J48" s="25">
        <f>H48/H$7</f>
        <v>0.98065340094764952</v>
      </c>
      <c r="K48" s="25"/>
      <c r="L48" s="25">
        <v>0.96308306480089168</v>
      </c>
      <c r="M48" s="25"/>
      <c r="N48" s="25">
        <v>0.85607213416135886</v>
      </c>
      <c r="O48" s="25"/>
      <c r="P48" s="25">
        <v>0.82455676708176517</v>
      </c>
      <c r="R48" s="25">
        <v>0.76579217248800535</v>
      </c>
      <c r="T48" s="25">
        <v>0.91711149172432127</v>
      </c>
      <c r="V48" s="25">
        <v>0.94024265903279558</v>
      </c>
      <c r="X48" s="25">
        <v>0.97817269645998406</v>
      </c>
      <c r="Z48" s="25">
        <v>1.0333965525258662</v>
      </c>
      <c r="AA48" s="25"/>
      <c r="AB48" s="25">
        <v>1.0829274805343314</v>
      </c>
      <c r="AC48" s="25"/>
      <c r="AD48" s="25">
        <v>1.1473460260962527</v>
      </c>
      <c r="AE48" s="25"/>
      <c r="AF48" s="25">
        <v>1.221997899119561</v>
      </c>
      <c r="AG48" s="25"/>
      <c r="AH48" s="25">
        <v>1.1674793367106149</v>
      </c>
    </row>
    <row r="49" spans="1:36">
      <c r="B49" s="21" t="s">
        <v>368</v>
      </c>
      <c r="H49" s="58"/>
      <c r="J49" s="25"/>
      <c r="K49" s="25"/>
      <c r="L49" s="25"/>
      <c r="M49" s="25"/>
      <c r="N49" s="25"/>
      <c r="O49" s="25"/>
      <c r="P49" s="25"/>
      <c r="R49" s="25"/>
      <c r="T49" s="25"/>
      <c r="V49" s="25"/>
      <c r="X49" s="25"/>
      <c r="Z49" s="25"/>
      <c r="AA49" s="25"/>
      <c r="AB49" s="25"/>
      <c r="AC49" s="25"/>
      <c r="AD49" s="25"/>
      <c r="AE49" s="25"/>
      <c r="AF49" s="25"/>
      <c r="AG49" s="25"/>
      <c r="AH49" s="25"/>
    </row>
    <row r="50" spans="1:36" ht="7.9" customHeight="1">
      <c r="H50" s="58"/>
      <c r="J50" s="25"/>
      <c r="K50" s="25"/>
      <c r="L50" s="25"/>
      <c r="M50" s="25"/>
      <c r="N50" s="25"/>
      <c r="O50" s="25"/>
      <c r="P50" s="25"/>
      <c r="R50" s="25"/>
      <c r="T50" s="25"/>
      <c r="V50" s="25"/>
      <c r="X50" s="25"/>
      <c r="Z50" s="25"/>
      <c r="AA50" s="25"/>
      <c r="AB50" s="25"/>
      <c r="AC50" s="25"/>
      <c r="AD50" s="25"/>
      <c r="AE50" s="25"/>
      <c r="AF50" s="25"/>
      <c r="AG50" s="25"/>
      <c r="AH50" s="25"/>
    </row>
    <row r="51" spans="1:36">
      <c r="A51" s="21">
        <v>11</v>
      </c>
      <c r="B51" s="21" t="s">
        <v>369</v>
      </c>
      <c r="H51" s="171">
        <v>96.401780000000002</v>
      </c>
      <c r="J51" s="25">
        <f>H51/H$7</f>
        <v>6.2859271461925461E-3</v>
      </c>
      <c r="K51" s="25"/>
      <c r="L51" s="25">
        <v>5.626185859289908E-3</v>
      </c>
      <c r="M51" s="25"/>
      <c r="N51" s="25">
        <v>1.1981186915767215E-2</v>
      </c>
      <c r="O51" s="25"/>
      <c r="P51" s="25">
        <v>2.0040063581747316E-3</v>
      </c>
      <c r="Q51" s="25"/>
      <c r="R51" s="25">
        <v>2.0025828074264106E-3</v>
      </c>
      <c r="S51" s="25"/>
      <c r="T51" s="25">
        <v>1.5794938028926091E-3</v>
      </c>
      <c r="V51" s="25">
        <v>2.0298632395653183E-3</v>
      </c>
      <c r="X51" s="25">
        <v>3.8360926950526445E-3</v>
      </c>
      <c r="Z51" s="25">
        <v>4.4727430077086284E-3</v>
      </c>
      <c r="AB51" s="25">
        <v>3.6662531371928269E-3</v>
      </c>
      <c r="AD51" s="25">
        <v>8.7396874341118067E-3</v>
      </c>
      <c r="AE51" s="25"/>
      <c r="AF51" s="25">
        <v>8.3701227455650832E-4</v>
      </c>
      <c r="AG51" s="25"/>
      <c r="AH51" s="25">
        <v>1.6741445354792493E-3</v>
      </c>
      <c r="AI51" s="25"/>
      <c r="AJ51" s="25"/>
    </row>
    <row r="52" spans="1:36">
      <c r="H52" s="58"/>
      <c r="J52" s="25"/>
      <c r="K52" s="25"/>
      <c r="L52" s="25"/>
      <c r="M52" s="25"/>
      <c r="N52" s="25"/>
      <c r="O52" s="25"/>
      <c r="P52" s="25"/>
      <c r="R52" s="25"/>
      <c r="T52" s="25"/>
      <c r="V52" s="25"/>
      <c r="X52" s="25"/>
      <c r="Z52" s="25"/>
      <c r="AA52" s="25"/>
      <c r="AB52" s="25"/>
      <c r="AC52" s="25"/>
      <c r="AD52" s="25"/>
      <c r="AE52" s="25"/>
      <c r="AF52" s="25"/>
      <c r="AG52" s="25"/>
      <c r="AH52" s="25"/>
    </row>
    <row r="53" spans="1:36">
      <c r="A53" s="21">
        <v>12</v>
      </c>
      <c r="B53" s="21" t="s">
        <v>370</v>
      </c>
      <c r="H53" s="171">
        <f>H7-H48-H51</f>
        <v>200.30012923586779</v>
      </c>
      <c r="J53" s="25">
        <f>H53/H$7</f>
        <v>1.3060671906157922E-2</v>
      </c>
      <c r="K53" s="64"/>
      <c r="L53" s="25">
        <v>3.1290749339818374E-2</v>
      </c>
      <c r="M53" s="64"/>
      <c r="N53" s="25">
        <v>0.1319466789228739</v>
      </c>
      <c r="O53" s="64"/>
      <c r="P53" s="25">
        <v>0.17343922656006011</v>
      </c>
      <c r="R53" s="25">
        <v>0.23220524470456827</v>
      </c>
      <c r="T53" s="25">
        <v>8.1309014472786142E-2</v>
      </c>
      <c r="V53" s="25">
        <v>5.772747772763915E-2</v>
      </c>
      <c r="X53" s="25">
        <v>1.7991210844963298E-2</v>
      </c>
      <c r="Z53" s="122">
        <v>-3.7869295533574779E-2</v>
      </c>
      <c r="AA53" s="64"/>
      <c r="AB53" s="64">
        <v>-8.6593733671524231E-2</v>
      </c>
      <c r="AC53" s="64"/>
      <c r="AD53" s="64">
        <v>-0.15608571353036449</v>
      </c>
      <c r="AE53" s="25"/>
      <c r="AF53" s="122">
        <v>-0.22283491139411754</v>
      </c>
      <c r="AG53" s="25"/>
      <c r="AH53" s="122">
        <v>-0.16915348124609414</v>
      </c>
    </row>
    <row r="54" spans="1:36" ht="14.25">
      <c r="B54" s="21" t="s">
        <v>371</v>
      </c>
      <c r="R54" s="25"/>
      <c r="T54" s="25"/>
      <c r="V54" s="25"/>
      <c r="X54" s="25"/>
      <c r="Z54" s="25"/>
      <c r="AA54" s="25"/>
      <c r="AB54" s="25"/>
      <c r="AC54" s="25"/>
      <c r="AD54" s="25"/>
      <c r="AE54" s="25"/>
      <c r="AF54" s="25"/>
      <c r="AG54" s="25"/>
      <c r="AH54" s="25"/>
    </row>
    <row r="55" spans="1:36">
      <c r="B55" s="21" t="s">
        <v>372</v>
      </c>
      <c r="J55" s="56"/>
      <c r="L55" s="56">
        <v>426.4227187446952</v>
      </c>
      <c r="N55" s="56">
        <v>1859.9125916106648</v>
      </c>
      <c r="P55" s="56">
        <v>2795.2940960573501</v>
      </c>
      <c r="R55" s="56">
        <v>4046.6166134326336</v>
      </c>
      <c r="T55" s="56">
        <v>1436.8450558473301</v>
      </c>
      <c r="V55" s="56">
        <v>1036.1420715998361</v>
      </c>
      <c r="X55" s="56">
        <v>307.82496972590354</v>
      </c>
      <c r="Z55" s="56">
        <v>-614.50125889394269</v>
      </c>
      <c r="AA55" s="25"/>
      <c r="AB55" s="56">
        <v>-1245.4200673408327</v>
      </c>
      <c r="AC55" s="65"/>
      <c r="AD55" s="56">
        <v>-1886.1735531409611</v>
      </c>
      <c r="AE55" s="65"/>
      <c r="AF55" s="56">
        <v>-2326.4605965916808</v>
      </c>
      <c r="AG55" s="65"/>
      <c r="AH55" s="56">
        <v>-1629.3166262434095</v>
      </c>
    </row>
    <row r="56" spans="1:36">
      <c r="X56" s="25"/>
      <c r="Y56" s="25"/>
      <c r="Z56" s="25"/>
      <c r="AA56" s="25"/>
      <c r="AB56" s="25"/>
      <c r="AC56" s="25"/>
      <c r="AD56" s="25"/>
      <c r="AE56" s="25"/>
      <c r="AF56" s="25"/>
      <c r="AG56" s="25"/>
      <c r="AH56" s="25"/>
    </row>
    <row r="57" spans="1:36">
      <c r="B57" s="21" t="s">
        <v>373</v>
      </c>
      <c r="X57" s="25"/>
      <c r="Y57" s="25"/>
      <c r="Z57" s="25"/>
      <c r="AA57" s="25"/>
      <c r="AB57" s="25"/>
      <c r="AC57" s="25"/>
      <c r="AD57" s="25"/>
      <c r="AE57" s="25"/>
      <c r="AF57" s="25"/>
      <c r="AG57" s="25"/>
      <c r="AH57" s="25"/>
    </row>
    <row r="58" spans="1:36" ht="14.25">
      <c r="B58" s="66" t="s">
        <v>337</v>
      </c>
      <c r="C58" s="67" t="s">
        <v>374</v>
      </c>
      <c r="D58" s="48"/>
      <c r="X58" s="25"/>
      <c r="Y58" s="25"/>
      <c r="Z58" s="25"/>
      <c r="AA58" s="25"/>
      <c r="AB58" s="25"/>
      <c r="AC58" s="25"/>
      <c r="AD58" s="25"/>
      <c r="AE58" s="25"/>
      <c r="AF58" s="25"/>
      <c r="AG58" s="25"/>
      <c r="AH58" s="25"/>
    </row>
    <row r="59" spans="1:36" ht="14.25">
      <c r="B59" s="66" t="s">
        <v>375</v>
      </c>
      <c r="C59" s="67" t="s">
        <v>376</v>
      </c>
      <c r="D59" s="48"/>
      <c r="X59" s="25"/>
      <c r="Y59" s="25"/>
      <c r="Z59" s="25"/>
      <c r="AA59" s="25"/>
      <c r="AB59" s="25"/>
      <c r="AC59" s="25"/>
      <c r="AD59" s="25"/>
      <c r="AE59" s="25"/>
      <c r="AF59" s="25"/>
      <c r="AG59" s="25"/>
      <c r="AH59" s="25"/>
    </row>
    <row r="60" spans="1:36" ht="28.5" customHeight="1">
      <c r="B60" s="66" t="s">
        <v>377</v>
      </c>
      <c r="C60" s="203" t="s">
        <v>477</v>
      </c>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row>
    <row r="61" spans="1:36" ht="42" customHeight="1">
      <c r="B61" s="66" t="s">
        <v>378</v>
      </c>
      <c r="C61" s="203" t="s">
        <v>379</v>
      </c>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row>
    <row r="62" spans="1:36">
      <c r="X62" s="25"/>
      <c r="Y62" s="25"/>
      <c r="Z62" s="25"/>
      <c r="AA62" s="25"/>
      <c r="AB62" s="25"/>
      <c r="AC62" s="25"/>
      <c r="AD62" s="25"/>
      <c r="AE62" s="25"/>
      <c r="AF62" s="25"/>
      <c r="AG62" s="25"/>
      <c r="AH62" s="25"/>
    </row>
    <row r="63" spans="1:36">
      <c r="A63" s="21" t="s">
        <v>380</v>
      </c>
      <c r="X63" s="25"/>
      <c r="Y63" s="25"/>
      <c r="Z63" s="25"/>
      <c r="AA63" s="25"/>
      <c r="AB63" s="25"/>
      <c r="AC63" s="25"/>
      <c r="AD63" s="25"/>
      <c r="AE63" s="25"/>
      <c r="AF63" s="25"/>
      <c r="AG63" s="25"/>
      <c r="AH63" s="25"/>
    </row>
  </sheetData>
  <mergeCells count="4">
    <mergeCell ref="H5:J5"/>
    <mergeCell ref="J10:AH10"/>
    <mergeCell ref="C61:AH61"/>
    <mergeCell ref="C60:AH60"/>
  </mergeCells>
  <pageMargins left="0.7" right="0.7" top="0.75" bottom="0.75" header="0.3" footer="0.3"/>
  <pageSetup scale="6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68494-4AED-41BB-BF36-945C7AAF2356}">
  <sheetPr>
    <pageSetUpPr fitToPage="1"/>
  </sheetPr>
  <dimension ref="A1:J85"/>
  <sheetViews>
    <sheetView zoomScaleNormal="100" workbookViewId="0">
      <selection activeCell="D83" sqref="D83"/>
    </sheetView>
  </sheetViews>
  <sheetFormatPr defaultRowHeight="12.75"/>
  <cols>
    <col min="1" max="1" width="8" style="1" customWidth="1"/>
    <col min="2" max="2" width="54.85546875" style="1" customWidth="1"/>
    <col min="3" max="3" width="1.42578125" style="1" customWidth="1"/>
    <col min="4" max="4" width="8.42578125" style="1" customWidth="1"/>
    <col min="5" max="5" width="1.28515625" style="1" customWidth="1"/>
    <col min="6" max="6" width="9.85546875" style="1" customWidth="1"/>
    <col min="7" max="7" width="1.7109375" style="1" customWidth="1"/>
    <col min="8" max="8" width="13.7109375" style="1" customWidth="1"/>
    <col min="9" max="9" width="1.28515625" style="1" customWidth="1"/>
    <col min="10" max="10" width="9.140625" style="1"/>
    <col min="11" max="11" width="1.42578125" style="1" customWidth="1"/>
    <col min="12" max="16384" width="9.140625" style="1"/>
  </cols>
  <sheetData>
    <row r="1" spans="1:10">
      <c r="A1" s="17" t="s">
        <v>518</v>
      </c>
      <c r="B1" s="18"/>
      <c r="C1" s="18"/>
      <c r="D1" s="18"/>
      <c r="E1" s="18"/>
      <c r="F1" s="18"/>
      <c r="G1" s="18"/>
      <c r="H1" s="18"/>
      <c r="I1" s="18"/>
      <c r="J1" s="124" t="s">
        <v>464</v>
      </c>
    </row>
    <row r="2" spans="1:10" ht="9" customHeight="1"/>
    <row r="3" spans="1:10">
      <c r="J3" s="125" t="s">
        <v>73</v>
      </c>
    </row>
    <row r="4" spans="1:10">
      <c r="C4" s="200" t="s">
        <v>74</v>
      </c>
      <c r="D4" s="200"/>
      <c r="F4" s="125" t="s">
        <v>73</v>
      </c>
      <c r="H4" s="125" t="s">
        <v>31</v>
      </c>
      <c r="J4" s="125" t="s">
        <v>75</v>
      </c>
    </row>
    <row r="5" spans="1:10">
      <c r="A5" s="126" t="s">
        <v>76</v>
      </c>
      <c r="B5" s="10"/>
      <c r="C5" s="204" t="s">
        <v>77</v>
      </c>
      <c r="D5" s="204"/>
      <c r="E5" s="10"/>
      <c r="F5" s="127" t="s">
        <v>77</v>
      </c>
      <c r="G5" s="10"/>
      <c r="H5" s="127" t="s">
        <v>78</v>
      </c>
      <c r="I5" s="10"/>
      <c r="J5" s="127" t="s">
        <v>79</v>
      </c>
    </row>
    <row r="6" spans="1:10" ht="16.5" customHeight="1">
      <c r="A6" s="177" t="s">
        <v>82</v>
      </c>
      <c r="B6" s="1" t="s">
        <v>83</v>
      </c>
      <c r="D6" s="2">
        <v>34482</v>
      </c>
      <c r="F6" s="128">
        <f t="shared" ref="F6:F69" si="0">D6/D$83</f>
        <v>9.8624824098756392E-2</v>
      </c>
      <c r="H6" s="2">
        <v>433766208</v>
      </c>
      <c r="J6" s="128">
        <f t="shared" ref="J6:J69" si="1">H6/H$83</f>
        <v>8.9141750904252956E-2</v>
      </c>
    </row>
    <row r="7" spans="1:10">
      <c r="A7" s="177" t="s">
        <v>85</v>
      </c>
      <c r="B7" s="1" t="s">
        <v>86</v>
      </c>
      <c r="D7" s="2">
        <v>24195</v>
      </c>
      <c r="F7" s="128">
        <f t="shared" si="0"/>
        <v>6.9202123399727714E-2</v>
      </c>
      <c r="H7" s="2">
        <v>350770822</v>
      </c>
      <c r="J7" s="128">
        <f t="shared" si="1"/>
        <v>7.2085664264570956E-2</v>
      </c>
    </row>
    <row r="8" spans="1:10">
      <c r="A8" s="177" t="s">
        <v>94</v>
      </c>
      <c r="B8" s="1" t="s">
        <v>95</v>
      </c>
      <c r="D8" s="2">
        <v>5345</v>
      </c>
      <c r="F8" s="128">
        <f t="shared" si="0"/>
        <v>1.5287677188325877E-2</v>
      </c>
      <c r="H8" s="2">
        <v>328302977</v>
      </c>
      <c r="J8" s="128">
        <f t="shared" si="1"/>
        <v>6.7468377335789809E-2</v>
      </c>
    </row>
    <row r="9" spans="1:10">
      <c r="A9" s="177" t="s">
        <v>87</v>
      </c>
      <c r="B9" s="1" t="s">
        <v>88</v>
      </c>
      <c r="D9" s="2">
        <v>17352</v>
      </c>
      <c r="F9" s="128">
        <f t="shared" si="0"/>
        <v>4.962989234271855E-2</v>
      </c>
      <c r="H9" s="2">
        <v>311154864</v>
      </c>
      <c r="J9" s="128">
        <f t="shared" si="1"/>
        <v>6.394432961300367E-2</v>
      </c>
    </row>
    <row r="10" spans="1:10">
      <c r="A10" s="177" t="s">
        <v>91</v>
      </c>
      <c r="B10" s="1" t="s">
        <v>92</v>
      </c>
      <c r="D10" s="2">
        <v>14042</v>
      </c>
      <c r="F10" s="128">
        <f t="shared" si="0"/>
        <v>4.0162687198965756E-2</v>
      </c>
      <c r="H10" s="2">
        <v>289145702</v>
      </c>
      <c r="J10" s="128">
        <f t="shared" si="1"/>
        <v>5.94213049964449E-2</v>
      </c>
    </row>
    <row r="11" spans="1:10">
      <c r="A11" s="177" t="s">
        <v>9</v>
      </c>
      <c r="B11" s="1" t="s">
        <v>84</v>
      </c>
      <c r="D11" s="2">
        <v>19572</v>
      </c>
      <c r="F11" s="128">
        <f t="shared" si="0"/>
        <v>5.5979498209525552E-2</v>
      </c>
      <c r="H11" s="2">
        <v>275275255</v>
      </c>
      <c r="J11" s="128">
        <f t="shared" si="1"/>
        <v>5.657083875771788E-2</v>
      </c>
    </row>
    <row r="12" spans="1:10">
      <c r="A12" s="177" t="s">
        <v>497</v>
      </c>
      <c r="B12" s="1" t="s">
        <v>498</v>
      </c>
      <c r="D12" s="2">
        <v>20463</v>
      </c>
      <c r="F12" s="128">
        <f t="shared" si="0"/>
        <v>5.8527921104717016E-2</v>
      </c>
      <c r="H12" s="2">
        <v>261220644</v>
      </c>
      <c r="J12" s="128">
        <f t="shared" si="1"/>
        <v>5.3682525630250437E-2</v>
      </c>
    </row>
    <row r="13" spans="1:10">
      <c r="A13" s="177" t="s">
        <v>23</v>
      </c>
      <c r="B13" s="1" t="s">
        <v>93</v>
      </c>
      <c r="D13" s="2">
        <v>15205</v>
      </c>
      <c r="F13" s="128">
        <f t="shared" si="0"/>
        <v>4.3489079821982218E-2</v>
      </c>
      <c r="H13" s="2">
        <v>255659037</v>
      </c>
      <c r="J13" s="128">
        <f t="shared" si="1"/>
        <v>5.2539579553129212E-2</v>
      </c>
    </row>
    <row r="14" spans="1:10">
      <c r="A14" s="177" t="s">
        <v>89</v>
      </c>
      <c r="B14" s="1" t="s">
        <v>90</v>
      </c>
      <c r="D14" s="2">
        <v>14611</v>
      </c>
      <c r="F14" s="128">
        <f t="shared" si="0"/>
        <v>4.1790131225187911E-2</v>
      </c>
      <c r="H14" s="2">
        <v>230861344</v>
      </c>
      <c r="J14" s="128">
        <f t="shared" si="1"/>
        <v>4.7443493846964342E-2</v>
      </c>
    </row>
    <row r="15" spans="1:10">
      <c r="A15" s="177" t="s">
        <v>96</v>
      </c>
      <c r="B15" s="1" t="s">
        <v>97</v>
      </c>
      <c r="D15" s="2">
        <v>12830</v>
      </c>
      <c r="F15" s="128">
        <f t="shared" si="0"/>
        <v>3.6696145617627879E-2</v>
      </c>
      <c r="H15" s="2">
        <v>174525366</v>
      </c>
      <c r="J15" s="128">
        <f t="shared" si="1"/>
        <v>3.5866087342713383E-2</v>
      </c>
    </row>
    <row r="16" spans="1:10">
      <c r="A16" s="177" t="s">
        <v>98</v>
      </c>
      <c r="B16" s="1" t="s">
        <v>99</v>
      </c>
      <c r="D16" s="2">
        <v>4532</v>
      </c>
      <c r="F16" s="128">
        <f t="shared" si="0"/>
        <v>1.2962348553319528E-2</v>
      </c>
      <c r="H16" s="2">
        <v>170145519</v>
      </c>
      <c r="J16" s="128">
        <f t="shared" si="1"/>
        <v>3.4966000560774063E-2</v>
      </c>
    </row>
    <row r="17" spans="1:10">
      <c r="A17" s="177" t="s">
        <v>100</v>
      </c>
      <c r="B17" s="1" t="s">
        <v>101</v>
      </c>
      <c r="D17" s="2">
        <v>11977</v>
      </c>
      <c r="F17" s="128">
        <f t="shared" si="0"/>
        <v>3.4256409669706091E-2</v>
      </c>
      <c r="H17" s="2">
        <v>163812194</v>
      </c>
      <c r="J17" s="128">
        <f t="shared" si="1"/>
        <v>3.3664461461753982E-2</v>
      </c>
    </row>
    <row r="18" spans="1:10">
      <c r="A18" s="177" t="s">
        <v>104</v>
      </c>
      <c r="B18" s="1" t="s">
        <v>105</v>
      </c>
      <c r="D18" s="2">
        <v>3469</v>
      </c>
      <c r="F18" s="128">
        <f t="shared" si="0"/>
        <v>9.9219742125916683E-3</v>
      </c>
      <c r="H18" s="2">
        <v>99779688</v>
      </c>
      <c r="J18" s="128">
        <f t="shared" si="1"/>
        <v>2.0505368857594547E-2</v>
      </c>
    </row>
    <row r="19" spans="1:10">
      <c r="A19" s="177" t="s">
        <v>102</v>
      </c>
      <c r="B19" s="1" t="s">
        <v>103</v>
      </c>
      <c r="D19" s="2">
        <v>7479</v>
      </c>
      <c r="F19" s="128">
        <f t="shared" si="0"/>
        <v>2.1391307332364686E-2</v>
      </c>
      <c r="H19" s="2">
        <v>95695865</v>
      </c>
      <c r="J19" s="128">
        <f t="shared" si="1"/>
        <v>1.9666116915213964E-2</v>
      </c>
    </row>
    <row r="20" spans="1:10">
      <c r="A20" s="177" t="s">
        <v>110</v>
      </c>
      <c r="B20" s="1" t="s">
        <v>111</v>
      </c>
      <c r="D20" s="2">
        <v>8642</v>
      </c>
      <c r="F20" s="128">
        <f t="shared" si="0"/>
        <v>2.4717699955381148E-2</v>
      </c>
      <c r="H20" s="2">
        <v>87126530</v>
      </c>
      <c r="J20" s="128">
        <f t="shared" si="1"/>
        <v>1.790506335249592E-2</v>
      </c>
    </row>
    <row r="21" spans="1:10">
      <c r="A21" s="177" t="s">
        <v>108</v>
      </c>
      <c r="B21" s="1" t="s">
        <v>109</v>
      </c>
      <c r="D21" s="2">
        <v>5688</v>
      </c>
      <c r="F21" s="128">
        <f t="shared" si="0"/>
        <v>1.626871989657579E-2</v>
      </c>
      <c r="H21" s="2">
        <v>71196999</v>
      </c>
      <c r="J21" s="128">
        <f t="shared" si="1"/>
        <v>1.4631442083170175E-2</v>
      </c>
    </row>
    <row r="22" spans="1:10">
      <c r="A22" s="177" t="s">
        <v>13</v>
      </c>
      <c r="B22" s="1" t="s">
        <v>112</v>
      </c>
      <c r="D22" s="2">
        <v>7008</v>
      </c>
      <c r="F22" s="128">
        <f t="shared" si="0"/>
        <v>2.0044161222785361E-2</v>
      </c>
      <c r="H22" s="2">
        <v>70516267</v>
      </c>
      <c r="J22" s="128">
        <f t="shared" si="1"/>
        <v>1.4491547270578978E-2</v>
      </c>
    </row>
    <row r="23" spans="1:10">
      <c r="A23" s="177" t="s">
        <v>106</v>
      </c>
      <c r="B23" s="1" t="s">
        <v>107</v>
      </c>
      <c r="D23" s="2">
        <v>2201</v>
      </c>
      <c r="F23" s="128">
        <f t="shared" si="0"/>
        <v>6.2952623931721713E-3</v>
      </c>
      <c r="H23" s="2">
        <v>65822403</v>
      </c>
      <c r="J23" s="128">
        <f t="shared" si="1"/>
        <v>1.3526927971635247E-2</v>
      </c>
    </row>
    <row r="24" spans="1:10">
      <c r="A24" s="177" t="s">
        <v>133</v>
      </c>
      <c r="B24" s="1" t="s">
        <v>134</v>
      </c>
      <c r="D24" s="2">
        <v>5051</v>
      </c>
      <c r="F24" s="128">
        <f t="shared" si="0"/>
        <v>1.4446783438397382E-2</v>
      </c>
      <c r="H24" s="2">
        <v>65318957</v>
      </c>
      <c r="J24" s="128">
        <f t="shared" si="1"/>
        <v>1.3423466574463104E-2</v>
      </c>
    </row>
    <row r="25" spans="1:10">
      <c r="A25" s="177" t="s">
        <v>117</v>
      </c>
      <c r="B25" s="1" t="s">
        <v>118</v>
      </c>
      <c r="D25" s="2">
        <v>2440</v>
      </c>
      <c r="F25" s="128">
        <f t="shared" si="0"/>
        <v>6.9788460878419346E-3</v>
      </c>
      <c r="H25" s="2">
        <v>59869014</v>
      </c>
      <c r="J25" s="128">
        <f t="shared" si="1"/>
        <v>1.2303468168897181E-2</v>
      </c>
    </row>
    <row r="26" spans="1:10">
      <c r="A26" s="177" t="s">
        <v>121</v>
      </c>
      <c r="B26" s="1" t="s">
        <v>122</v>
      </c>
      <c r="D26" s="2">
        <v>3241</v>
      </c>
      <c r="F26" s="128">
        <f t="shared" si="0"/>
        <v>9.2698525289736516E-3</v>
      </c>
      <c r="H26" s="2">
        <v>56327334</v>
      </c>
      <c r="J26" s="128">
        <f t="shared" si="1"/>
        <v>1.1575630106549606E-2</v>
      </c>
    </row>
    <row r="27" spans="1:10">
      <c r="A27" s="177" t="s">
        <v>115</v>
      </c>
      <c r="B27" s="1" t="s">
        <v>116</v>
      </c>
      <c r="D27" s="2">
        <v>1502</v>
      </c>
      <c r="F27" s="128">
        <f t="shared" si="0"/>
        <v>4.2959945999748303E-3</v>
      </c>
      <c r="H27" s="2">
        <v>53899630</v>
      </c>
      <c r="J27" s="128">
        <f t="shared" si="1"/>
        <v>1.1076721290588409E-2</v>
      </c>
    </row>
    <row r="28" spans="1:10">
      <c r="A28" s="177" t="s">
        <v>127</v>
      </c>
      <c r="B28" s="1" t="s">
        <v>128</v>
      </c>
      <c r="D28" s="2">
        <v>4589</v>
      </c>
      <c r="F28" s="128">
        <f t="shared" si="0"/>
        <v>1.3125378974224033E-2</v>
      </c>
      <c r="H28" s="2">
        <v>50650102</v>
      </c>
      <c r="J28" s="128">
        <f t="shared" si="1"/>
        <v>1.0408922346848662E-2</v>
      </c>
    </row>
    <row r="29" spans="1:10">
      <c r="A29" s="177" t="s">
        <v>119</v>
      </c>
      <c r="B29" s="1" t="s">
        <v>120</v>
      </c>
      <c r="D29" s="2">
        <v>3690</v>
      </c>
      <c r="F29" s="128">
        <f t="shared" si="0"/>
        <v>1.0554074616449484E-2</v>
      </c>
      <c r="H29" s="2">
        <v>49693450</v>
      </c>
      <c r="J29" s="128">
        <f t="shared" si="1"/>
        <v>1.0212324196247555E-2</v>
      </c>
    </row>
    <row r="30" spans="1:10">
      <c r="A30" s="177" t="s">
        <v>113</v>
      </c>
      <c r="B30" s="1" t="s">
        <v>114</v>
      </c>
      <c r="D30" s="2">
        <v>3239</v>
      </c>
      <c r="F30" s="128">
        <f t="shared" si="0"/>
        <v>9.2641321633278803E-3</v>
      </c>
      <c r="H30" s="2">
        <v>48531325</v>
      </c>
      <c r="J30" s="128">
        <f t="shared" si="1"/>
        <v>9.9735000200922626E-3</v>
      </c>
    </row>
    <row r="31" spans="1:10">
      <c r="A31" s="177" t="s">
        <v>125</v>
      </c>
      <c r="B31" s="1" t="s">
        <v>126</v>
      </c>
      <c r="D31" s="2">
        <v>5995</v>
      </c>
      <c r="F31" s="128">
        <f t="shared" si="0"/>
        <v>1.7146796023201804E-2</v>
      </c>
      <c r="H31" s="2">
        <v>47688596</v>
      </c>
      <c r="J31" s="128">
        <f t="shared" si="1"/>
        <v>9.8003137801032994E-3</v>
      </c>
    </row>
    <row r="32" spans="1:10">
      <c r="A32" s="177" t="s">
        <v>11</v>
      </c>
      <c r="B32" s="1" t="s">
        <v>148</v>
      </c>
      <c r="D32" s="2">
        <v>1153</v>
      </c>
      <c r="F32" s="128">
        <f t="shared" si="0"/>
        <v>3.297790794787603E-3</v>
      </c>
      <c r="H32" s="2">
        <v>45608340</v>
      </c>
      <c r="J32" s="128">
        <f t="shared" si="1"/>
        <v>9.3728077670736324E-3</v>
      </c>
    </row>
    <row r="33" spans="1:10">
      <c r="A33" s="177" t="s">
        <v>10</v>
      </c>
      <c r="B33" s="1" t="s">
        <v>143</v>
      </c>
      <c r="D33" s="2">
        <v>2621</v>
      </c>
      <c r="F33" s="128">
        <f t="shared" si="0"/>
        <v>7.4965391787843077E-3</v>
      </c>
      <c r="H33" s="2">
        <v>45414717</v>
      </c>
      <c r="J33" s="128">
        <f t="shared" si="1"/>
        <v>9.3330169928800503E-3</v>
      </c>
    </row>
    <row r="34" spans="1:10">
      <c r="A34" s="177" t="s">
        <v>14</v>
      </c>
      <c r="B34" s="1" t="s">
        <v>132</v>
      </c>
      <c r="D34" s="2">
        <v>4170</v>
      </c>
      <c r="F34" s="128">
        <f t="shared" si="0"/>
        <v>1.1926962371434782E-2</v>
      </c>
      <c r="H34" s="2">
        <v>43081739</v>
      </c>
      <c r="J34" s="128">
        <f t="shared" si="1"/>
        <v>8.8535749803268227E-3</v>
      </c>
    </row>
    <row r="35" spans="1:10">
      <c r="A35" s="177" t="s">
        <v>123</v>
      </c>
      <c r="B35" s="1" t="s">
        <v>124</v>
      </c>
      <c r="D35" s="2">
        <v>2790</v>
      </c>
      <c r="F35" s="128">
        <f t="shared" si="0"/>
        <v>7.9799100758520484E-3</v>
      </c>
      <c r="H35" s="2">
        <v>41383615</v>
      </c>
      <c r="J35" s="128">
        <f t="shared" si="1"/>
        <v>8.5045995557300452E-3</v>
      </c>
    </row>
    <row r="36" spans="1:10">
      <c r="A36" s="177" t="s">
        <v>129</v>
      </c>
      <c r="B36" s="1" t="s">
        <v>130</v>
      </c>
      <c r="D36" s="2">
        <v>12418</v>
      </c>
      <c r="F36" s="128">
        <f t="shared" si="0"/>
        <v>3.5517750294598832E-2</v>
      </c>
      <c r="H36" s="2">
        <v>39596696</v>
      </c>
      <c r="J36" s="128">
        <f t="shared" si="1"/>
        <v>8.1373761864442645E-3</v>
      </c>
    </row>
    <row r="37" spans="1:10">
      <c r="A37" s="177" t="s">
        <v>135</v>
      </c>
      <c r="B37" s="1" t="s">
        <v>136</v>
      </c>
      <c r="D37" s="2">
        <v>4544</v>
      </c>
      <c r="F37" s="128">
        <f t="shared" si="0"/>
        <v>1.2996670747194161E-2</v>
      </c>
      <c r="H37" s="2">
        <v>36932932</v>
      </c>
      <c r="J37" s="128">
        <f t="shared" si="1"/>
        <v>7.5899555193283137E-3</v>
      </c>
    </row>
    <row r="38" spans="1:10">
      <c r="A38" s="177" t="s">
        <v>146</v>
      </c>
      <c r="B38" s="1" t="s">
        <v>147</v>
      </c>
      <c r="D38" s="2">
        <v>5171</v>
      </c>
      <c r="F38" s="128">
        <f t="shared" si="0"/>
        <v>1.4790005377143707E-2</v>
      </c>
      <c r="H38" s="2">
        <v>34737900</v>
      </c>
      <c r="J38" s="128">
        <f t="shared" si="1"/>
        <v>7.1388622986898256E-3</v>
      </c>
    </row>
    <row r="39" spans="1:10">
      <c r="A39" s="177" t="s">
        <v>139</v>
      </c>
      <c r="B39" s="1" t="s">
        <v>140</v>
      </c>
      <c r="D39" s="2">
        <v>7856</v>
      </c>
      <c r="F39" s="128">
        <f t="shared" si="0"/>
        <v>2.2469596256592721E-2</v>
      </c>
      <c r="H39" s="2">
        <v>33800330</v>
      </c>
      <c r="J39" s="128">
        <f t="shared" si="1"/>
        <v>6.946185622051842E-3</v>
      </c>
    </row>
    <row r="40" spans="1:10">
      <c r="A40" s="177" t="s">
        <v>141</v>
      </c>
      <c r="B40" s="1" t="s">
        <v>142</v>
      </c>
      <c r="D40" s="2">
        <v>3031</v>
      </c>
      <c r="F40" s="128">
        <f t="shared" si="0"/>
        <v>8.6692141361675839E-3</v>
      </c>
      <c r="H40" s="2">
        <v>33424962</v>
      </c>
      <c r="J40" s="128">
        <f t="shared" si="1"/>
        <v>6.8690450792057113E-3</v>
      </c>
    </row>
    <row r="41" spans="1:10">
      <c r="A41" s="177" t="s">
        <v>144</v>
      </c>
      <c r="B41" s="1" t="s">
        <v>145</v>
      </c>
      <c r="D41" s="2">
        <v>2473</v>
      </c>
      <c r="F41" s="128">
        <f t="shared" si="0"/>
        <v>7.0732321209971746E-3</v>
      </c>
      <c r="H41" s="2">
        <v>28680891</v>
      </c>
      <c r="J41" s="128">
        <f t="shared" si="1"/>
        <v>5.8941079182314509E-3</v>
      </c>
    </row>
    <row r="42" spans="1:10">
      <c r="A42" s="177" t="s">
        <v>17</v>
      </c>
      <c r="B42" s="1" t="s">
        <v>131</v>
      </c>
      <c r="D42" s="2">
        <v>2209</v>
      </c>
      <c r="F42" s="128">
        <f t="shared" si="0"/>
        <v>6.3181438557552601E-3</v>
      </c>
      <c r="H42" s="2">
        <v>28478693</v>
      </c>
      <c r="J42" s="128">
        <f t="shared" si="1"/>
        <v>5.8525549262811467E-3</v>
      </c>
    </row>
    <row r="43" spans="1:10">
      <c r="A43" s="177" t="s">
        <v>155</v>
      </c>
      <c r="B43" s="1" t="s">
        <v>156</v>
      </c>
      <c r="D43" s="2">
        <v>314</v>
      </c>
      <c r="F43" s="128">
        <f t="shared" si="0"/>
        <v>8.9809740638621617E-4</v>
      </c>
      <c r="H43" s="2">
        <v>20496435</v>
      </c>
      <c r="J43" s="128">
        <f t="shared" si="1"/>
        <v>4.2121494701477811E-3</v>
      </c>
    </row>
    <row r="44" spans="1:10">
      <c r="A44" s="177" t="s">
        <v>159</v>
      </c>
      <c r="B44" s="1" t="s">
        <v>160</v>
      </c>
      <c r="D44" s="2">
        <v>6018</v>
      </c>
      <c r="F44" s="128">
        <f t="shared" si="0"/>
        <v>1.7212580228128181E-2</v>
      </c>
      <c r="H44" s="2">
        <v>20191649</v>
      </c>
      <c r="J44" s="128">
        <f t="shared" si="1"/>
        <v>4.1495139831273084E-3</v>
      </c>
    </row>
    <row r="45" spans="1:10">
      <c r="A45" s="177" t="s">
        <v>12</v>
      </c>
      <c r="B45" s="1" t="s">
        <v>164</v>
      </c>
      <c r="D45" s="2">
        <v>356</v>
      </c>
      <c r="F45" s="128">
        <f t="shared" si="0"/>
        <v>1.0182250849474299E-3</v>
      </c>
      <c r="H45" s="2">
        <v>20057744</v>
      </c>
      <c r="J45" s="128">
        <f t="shared" si="1"/>
        <v>4.1219956427524995E-3</v>
      </c>
    </row>
    <row r="46" spans="1:10">
      <c r="A46" s="177" t="s">
        <v>157</v>
      </c>
      <c r="B46" s="1" t="s">
        <v>158</v>
      </c>
      <c r="D46" s="2">
        <v>785</v>
      </c>
      <c r="F46" s="128">
        <f t="shared" si="0"/>
        <v>2.2452435159655403E-3</v>
      </c>
      <c r="H46" s="2">
        <v>19700007</v>
      </c>
      <c r="J46" s="128">
        <f t="shared" si="1"/>
        <v>4.0484783840193462E-3</v>
      </c>
    </row>
    <row r="47" spans="1:10">
      <c r="A47" s="177" t="s">
        <v>149</v>
      </c>
      <c r="B47" s="1" t="s">
        <v>150</v>
      </c>
      <c r="D47" s="2">
        <v>7727</v>
      </c>
      <c r="F47" s="128">
        <f t="shared" si="0"/>
        <v>2.2100632672440421E-2</v>
      </c>
      <c r="H47" s="2">
        <v>18294414</v>
      </c>
      <c r="J47" s="128">
        <f t="shared" si="1"/>
        <v>3.7596199649726474E-3</v>
      </c>
    </row>
    <row r="48" spans="1:10">
      <c r="A48" s="177" t="s">
        <v>137</v>
      </c>
      <c r="B48" s="1" t="s">
        <v>138</v>
      </c>
      <c r="D48" s="2">
        <v>897</v>
      </c>
      <c r="F48" s="128">
        <f t="shared" si="0"/>
        <v>2.5655839921287769E-3</v>
      </c>
      <c r="H48" s="2">
        <v>17179769</v>
      </c>
      <c r="J48" s="128">
        <f t="shared" si="1"/>
        <v>3.53055323477528E-3</v>
      </c>
    </row>
    <row r="49" spans="1:10">
      <c r="A49" s="177" t="s">
        <v>162</v>
      </c>
      <c r="B49" s="1" t="s">
        <v>163</v>
      </c>
      <c r="D49" s="2">
        <v>1467</v>
      </c>
      <c r="F49" s="128">
        <f t="shared" si="0"/>
        <v>4.195888201173819E-3</v>
      </c>
      <c r="H49" s="2">
        <v>17102922</v>
      </c>
      <c r="J49" s="128">
        <f t="shared" si="1"/>
        <v>3.5147606810783838E-3</v>
      </c>
    </row>
    <row r="50" spans="1:10">
      <c r="A50" s="177" t="s">
        <v>18</v>
      </c>
      <c r="B50" s="1" t="s">
        <v>161</v>
      </c>
      <c r="D50" s="2">
        <v>1151</v>
      </c>
      <c r="F50" s="128">
        <f t="shared" si="0"/>
        <v>3.2920704291418308E-3</v>
      </c>
      <c r="H50" s="2">
        <v>17023334</v>
      </c>
      <c r="J50" s="128">
        <f t="shared" si="1"/>
        <v>3.4984048342186678E-3</v>
      </c>
    </row>
    <row r="51" spans="1:10">
      <c r="A51" s="177" t="s">
        <v>153</v>
      </c>
      <c r="B51" s="1" t="s">
        <v>154</v>
      </c>
      <c r="D51" s="2">
        <v>2065</v>
      </c>
      <c r="F51" s="128">
        <f t="shared" si="0"/>
        <v>5.9062775292596705E-3</v>
      </c>
      <c r="H51" s="2">
        <v>16370388</v>
      </c>
      <c r="J51" s="128">
        <f t="shared" si="1"/>
        <v>3.3642202236785854E-3</v>
      </c>
    </row>
    <row r="52" spans="1:10">
      <c r="A52" s="177" t="s">
        <v>151</v>
      </c>
      <c r="B52" s="1" t="s">
        <v>152</v>
      </c>
      <c r="D52" s="2">
        <v>418</v>
      </c>
      <c r="F52" s="128">
        <f t="shared" si="0"/>
        <v>1.1955564199663642E-3</v>
      </c>
      <c r="H52" s="2">
        <v>16107734</v>
      </c>
      <c r="J52" s="128">
        <f t="shared" si="1"/>
        <v>3.3102431341538855E-3</v>
      </c>
    </row>
    <row r="53" spans="1:10">
      <c r="A53" s="177" t="s">
        <v>176</v>
      </c>
      <c r="B53" s="1" t="s">
        <v>177</v>
      </c>
      <c r="D53" s="2">
        <v>465</v>
      </c>
      <c r="F53" s="128">
        <f t="shared" si="0"/>
        <v>1.329985012642008E-3</v>
      </c>
      <c r="H53" s="2">
        <v>10126696</v>
      </c>
      <c r="J53" s="128">
        <f t="shared" si="1"/>
        <v>2.0811012837475226E-3</v>
      </c>
    </row>
    <row r="54" spans="1:10">
      <c r="A54" s="177" t="s">
        <v>171</v>
      </c>
      <c r="B54" s="1" t="s">
        <v>172</v>
      </c>
      <c r="D54" s="2">
        <v>7415</v>
      </c>
      <c r="F54" s="128">
        <f t="shared" si="0"/>
        <v>2.1208255631699979E-2</v>
      </c>
      <c r="H54" s="2">
        <v>10008654</v>
      </c>
      <c r="J54" s="128">
        <f t="shared" si="1"/>
        <v>2.0568428920928186E-3</v>
      </c>
    </row>
    <row r="55" spans="1:10">
      <c r="A55" s="177" t="s">
        <v>168</v>
      </c>
      <c r="B55" s="1" t="s">
        <v>169</v>
      </c>
      <c r="D55" s="2">
        <v>1194</v>
      </c>
      <c r="F55" s="128">
        <f t="shared" si="0"/>
        <v>3.4150582905259305E-3</v>
      </c>
      <c r="H55" s="2">
        <v>8713036</v>
      </c>
      <c r="J55" s="128">
        <f t="shared" si="1"/>
        <v>1.7905850442176182E-3</v>
      </c>
    </row>
    <row r="56" spans="1:10">
      <c r="A56" s="177" t="s">
        <v>15</v>
      </c>
      <c r="B56" s="1" t="s">
        <v>175</v>
      </c>
      <c r="D56" s="2">
        <v>1250</v>
      </c>
      <c r="F56" s="128">
        <f t="shared" si="0"/>
        <v>3.5752285286075485E-3</v>
      </c>
      <c r="H56" s="2">
        <v>8062659</v>
      </c>
      <c r="J56" s="128">
        <f t="shared" si="1"/>
        <v>1.6569283797319991E-3</v>
      </c>
    </row>
    <row r="57" spans="1:10">
      <c r="A57" s="177" t="s">
        <v>166</v>
      </c>
      <c r="B57" s="1" t="s">
        <v>167</v>
      </c>
      <c r="D57" s="2">
        <v>1762</v>
      </c>
      <c r="F57" s="128">
        <f t="shared" si="0"/>
        <v>5.0396421339252003E-3</v>
      </c>
      <c r="H57" s="2">
        <v>6878748</v>
      </c>
      <c r="J57" s="128">
        <f t="shared" si="1"/>
        <v>1.4136270401891894E-3</v>
      </c>
    </row>
    <row r="58" spans="1:10">
      <c r="A58" s="177" t="s">
        <v>178</v>
      </c>
      <c r="B58" s="1" t="s">
        <v>179</v>
      </c>
      <c r="D58" s="2">
        <v>1327</v>
      </c>
      <c r="F58" s="128">
        <f t="shared" si="0"/>
        <v>3.7954626059697734E-3</v>
      </c>
      <c r="H58" s="2">
        <v>6842673</v>
      </c>
      <c r="J58" s="128">
        <f t="shared" si="1"/>
        <v>1.4062133952243172E-3</v>
      </c>
    </row>
    <row r="59" spans="1:10">
      <c r="A59" s="177" t="s">
        <v>2</v>
      </c>
      <c r="B59" s="1" t="s">
        <v>170</v>
      </c>
      <c r="D59" s="2">
        <v>1576</v>
      </c>
      <c r="F59" s="128">
        <f t="shared" si="0"/>
        <v>4.5076481288683972E-3</v>
      </c>
      <c r="H59" s="2">
        <v>6317025</v>
      </c>
      <c r="J59" s="128">
        <f t="shared" si="1"/>
        <v>1.2981893439839799E-3</v>
      </c>
    </row>
    <row r="60" spans="1:10">
      <c r="A60" s="177" t="s">
        <v>0</v>
      </c>
      <c r="B60" s="1" t="s">
        <v>165</v>
      </c>
      <c r="D60" s="2">
        <v>230</v>
      </c>
      <c r="F60" s="128">
        <f t="shared" si="0"/>
        <v>6.5784204926378897E-4</v>
      </c>
      <c r="H60" s="2">
        <v>6269757</v>
      </c>
      <c r="J60" s="128">
        <f t="shared" si="1"/>
        <v>1.2884754653921689E-3</v>
      </c>
    </row>
    <row r="61" spans="1:10">
      <c r="A61" s="177" t="s">
        <v>180</v>
      </c>
      <c r="B61" s="1" t="s">
        <v>181</v>
      </c>
      <c r="D61" s="2">
        <v>1590</v>
      </c>
      <c r="F61" s="128">
        <f t="shared" si="0"/>
        <v>4.5476906883888018E-3</v>
      </c>
      <c r="H61" s="2">
        <v>5176253</v>
      </c>
      <c r="J61" s="128">
        <f t="shared" si="1"/>
        <v>1.0637533469259829E-3</v>
      </c>
    </row>
    <row r="62" spans="1:10">
      <c r="A62" s="177" t="s">
        <v>182</v>
      </c>
      <c r="B62" s="1" t="s">
        <v>183</v>
      </c>
      <c r="D62" s="2">
        <v>519</v>
      </c>
      <c r="F62" s="128">
        <f t="shared" si="0"/>
        <v>1.4844348850778541E-3</v>
      </c>
      <c r="H62" s="2">
        <v>4902240</v>
      </c>
      <c r="J62" s="128">
        <f t="shared" si="1"/>
        <v>1.0074419097046514E-3</v>
      </c>
    </row>
    <row r="63" spans="1:10">
      <c r="A63" s="177" t="s">
        <v>199</v>
      </c>
      <c r="B63" s="1" t="s">
        <v>200</v>
      </c>
      <c r="D63" s="2">
        <v>131</v>
      </c>
      <c r="F63" s="128">
        <f t="shared" si="0"/>
        <v>3.7468394979807109E-4</v>
      </c>
      <c r="H63" s="2">
        <v>4685083</v>
      </c>
      <c r="J63" s="128">
        <f t="shared" si="1"/>
        <v>9.6281474685955758E-4</v>
      </c>
    </row>
    <row r="64" spans="1:10">
      <c r="A64" s="177" t="s">
        <v>173</v>
      </c>
      <c r="B64" s="1" t="s">
        <v>174</v>
      </c>
      <c r="D64" s="2">
        <v>1337</v>
      </c>
      <c r="F64" s="128">
        <f t="shared" si="0"/>
        <v>3.8240644341986339E-3</v>
      </c>
      <c r="H64" s="2">
        <v>4658486</v>
      </c>
      <c r="J64" s="128">
        <f t="shared" si="1"/>
        <v>9.5734889197027944E-4</v>
      </c>
    </row>
    <row r="65" spans="1:10">
      <c r="A65" s="177" t="s">
        <v>191</v>
      </c>
      <c r="B65" s="1" t="s">
        <v>192</v>
      </c>
      <c r="D65" s="2">
        <v>595</v>
      </c>
      <c r="F65" s="128">
        <f t="shared" si="0"/>
        <v>1.701808779617193E-3</v>
      </c>
      <c r="H65" s="2">
        <v>4389200</v>
      </c>
      <c r="J65" s="128">
        <f t="shared" si="1"/>
        <v>9.0200888370941775E-4</v>
      </c>
    </row>
    <row r="66" spans="1:10">
      <c r="A66" s="177" t="s">
        <v>1</v>
      </c>
      <c r="B66" s="1" t="s">
        <v>201</v>
      </c>
      <c r="D66" s="2">
        <v>437</v>
      </c>
      <c r="F66" s="128">
        <f t="shared" si="0"/>
        <v>1.249899893601199E-3</v>
      </c>
      <c r="H66" s="2">
        <v>4015497</v>
      </c>
      <c r="J66" s="128">
        <f t="shared" si="1"/>
        <v>8.2521050909243503E-4</v>
      </c>
    </row>
    <row r="67" spans="1:10">
      <c r="A67" s="177" t="s">
        <v>186</v>
      </c>
      <c r="B67" s="1" t="s">
        <v>187</v>
      </c>
      <c r="D67" s="2">
        <v>145</v>
      </c>
      <c r="F67" s="128">
        <f t="shared" si="0"/>
        <v>4.1472650931847566E-4</v>
      </c>
      <c r="H67" s="2">
        <v>3296875</v>
      </c>
      <c r="J67" s="128">
        <f t="shared" si="1"/>
        <v>6.7752905734062851E-4</v>
      </c>
    </row>
    <row r="68" spans="1:10">
      <c r="A68" s="177" t="s">
        <v>184</v>
      </c>
      <c r="B68" s="1" t="s">
        <v>185</v>
      </c>
      <c r="D68" s="2">
        <v>214</v>
      </c>
      <c r="F68" s="128">
        <f t="shared" si="0"/>
        <v>6.1207912409761236E-4</v>
      </c>
      <c r="H68" s="2">
        <v>3112760</v>
      </c>
      <c r="J68" s="128">
        <f t="shared" si="1"/>
        <v>6.3969223841595893E-4</v>
      </c>
    </row>
    <row r="69" spans="1:10">
      <c r="A69" s="177" t="s">
        <v>193</v>
      </c>
      <c r="B69" s="1" t="s">
        <v>194</v>
      </c>
      <c r="D69" s="2">
        <v>373</v>
      </c>
      <c r="F69" s="128">
        <f t="shared" si="0"/>
        <v>1.0668481929364925E-3</v>
      </c>
      <c r="H69" s="2">
        <v>1427888</v>
      </c>
      <c r="J69" s="128">
        <f t="shared" si="1"/>
        <v>2.9344018521417869E-4</v>
      </c>
    </row>
    <row r="70" spans="1:10">
      <c r="A70" s="177" t="s">
        <v>197</v>
      </c>
      <c r="B70" s="1" t="s">
        <v>198</v>
      </c>
      <c r="D70" s="2">
        <v>126</v>
      </c>
      <c r="F70" s="128">
        <f t="shared" ref="F70:F81" si="2">D70/D$83</f>
        <v>3.6038303568364092E-4</v>
      </c>
      <c r="H70" s="2">
        <v>1153751</v>
      </c>
      <c r="J70" s="128">
        <f t="shared" ref="J70:J81" si="3">H70/H$83</f>
        <v>2.3710326519379941E-4</v>
      </c>
    </row>
    <row r="71" spans="1:10">
      <c r="A71" s="177" t="s">
        <v>203</v>
      </c>
      <c r="B71" s="1" t="s">
        <v>482</v>
      </c>
      <c r="D71" s="2">
        <v>72</v>
      </c>
      <c r="F71" s="128">
        <f t="shared" si="2"/>
        <v>2.0593316324779481E-4</v>
      </c>
      <c r="H71" s="2">
        <v>1046085</v>
      </c>
      <c r="J71" s="128">
        <f t="shared" si="3"/>
        <v>2.1497720840134106E-4</v>
      </c>
    </row>
    <row r="72" spans="1:10">
      <c r="A72" s="177" t="s">
        <v>195</v>
      </c>
      <c r="B72" s="1" t="s">
        <v>196</v>
      </c>
      <c r="D72" s="2">
        <v>130</v>
      </c>
      <c r="F72" s="128">
        <f t="shared" si="2"/>
        <v>3.7182376697518504E-4</v>
      </c>
      <c r="H72" s="2">
        <v>918099</v>
      </c>
      <c r="J72" s="128">
        <f t="shared" si="3"/>
        <v>1.8867526066817023E-4</v>
      </c>
    </row>
    <row r="73" spans="1:10">
      <c r="A73" s="177" t="s">
        <v>188</v>
      </c>
      <c r="B73" s="1" t="s">
        <v>483</v>
      </c>
      <c r="D73" s="2">
        <v>9</v>
      </c>
      <c r="F73" s="128">
        <f t="shared" si="2"/>
        <v>2.5741645405974351E-5</v>
      </c>
      <c r="H73" s="2">
        <v>804898</v>
      </c>
      <c r="J73" s="128">
        <f t="shared" si="3"/>
        <v>1.6541172570854436E-4</v>
      </c>
    </row>
    <row r="74" spans="1:10">
      <c r="A74" s="177" t="s">
        <v>189</v>
      </c>
      <c r="B74" s="1" t="s">
        <v>190</v>
      </c>
      <c r="D74" s="2">
        <v>34</v>
      </c>
      <c r="F74" s="128">
        <f t="shared" si="2"/>
        <v>9.7246215978125328E-5</v>
      </c>
      <c r="H74" s="2">
        <v>701669</v>
      </c>
      <c r="J74" s="128">
        <f t="shared" si="3"/>
        <v>1.4419750100781541E-4</v>
      </c>
    </row>
    <row r="75" spans="1:10">
      <c r="A75" s="177" t="s">
        <v>208</v>
      </c>
      <c r="B75" s="1" t="s">
        <v>209</v>
      </c>
      <c r="D75" s="2">
        <v>11</v>
      </c>
      <c r="F75" s="128">
        <f t="shared" si="2"/>
        <v>3.146201105174643E-5</v>
      </c>
      <c r="H75" s="2">
        <v>614682</v>
      </c>
      <c r="J75" s="128">
        <f t="shared" si="3"/>
        <v>1.2632111196944144E-4</v>
      </c>
    </row>
    <row r="76" spans="1:10">
      <c r="A76" s="177" t="s">
        <v>204</v>
      </c>
      <c r="B76" s="1" t="s">
        <v>486</v>
      </c>
      <c r="D76" s="2">
        <v>22</v>
      </c>
      <c r="F76" s="128">
        <f t="shared" si="2"/>
        <v>6.292402210349286E-5</v>
      </c>
      <c r="H76" s="2">
        <v>406946</v>
      </c>
      <c r="J76" s="128">
        <f t="shared" si="3"/>
        <v>8.3630025332637542E-5</v>
      </c>
    </row>
    <row r="77" spans="1:10">
      <c r="A77" s="177" t="s">
        <v>488</v>
      </c>
      <c r="B77" s="1" t="s">
        <v>489</v>
      </c>
      <c r="D77" s="2">
        <v>13</v>
      </c>
      <c r="F77" s="128">
        <f t="shared" si="2"/>
        <v>3.7182376697518506E-5</v>
      </c>
      <c r="H77" s="2">
        <v>387648</v>
      </c>
      <c r="J77" s="128">
        <f t="shared" si="3"/>
        <v>7.9664161977624254E-5</v>
      </c>
    </row>
    <row r="78" spans="1:10">
      <c r="A78" s="177" t="s">
        <v>205</v>
      </c>
      <c r="B78" s="1" t="s">
        <v>485</v>
      </c>
      <c r="D78" s="2">
        <v>110</v>
      </c>
      <c r="F78" s="128">
        <f t="shared" si="2"/>
        <v>3.1462011051746426E-4</v>
      </c>
      <c r="H78" s="2">
        <v>301718</v>
      </c>
      <c r="J78" s="128">
        <f t="shared" si="3"/>
        <v>6.2004993250487132E-5</v>
      </c>
    </row>
    <row r="79" spans="1:10">
      <c r="A79" s="177" t="s">
        <v>207</v>
      </c>
      <c r="B79" s="1" t="s">
        <v>487</v>
      </c>
      <c r="D79" s="2">
        <v>16</v>
      </c>
      <c r="F79" s="128">
        <f t="shared" si="2"/>
        <v>4.5762925166176619E-5</v>
      </c>
      <c r="H79" s="2">
        <v>126202</v>
      </c>
      <c r="J79" s="128">
        <f t="shared" si="3"/>
        <v>2.5935324237194919E-5</v>
      </c>
    </row>
    <row r="80" spans="1:10">
      <c r="A80" s="177" t="s">
        <v>491</v>
      </c>
      <c r="B80" s="1" t="s">
        <v>492</v>
      </c>
      <c r="D80" s="2">
        <v>38</v>
      </c>
      <c r="F80" s="128">
        <f t="shared" si="2"/>
        <v>1.0868694726966948E-4</v>
      </c>
      <c r="H80" s="2">
        <v>95269</v>
      </c>
      <c r="J80" s="128">
        <f t="shared" si="3"/>
        <v>1.9578393407024633E-5</v>
      </c>
    </row>
    <row r="81" spans="1:10">
      <c r="A81" s="177" t="s">
        <v>202</v>
      </c>
      <c r="B81" s="1" t="s">
        <v>484</v>
      </c>
      <c r="D81" s="2">
        <v>8</v>
      </c>
      <c r="F81" s="128">
        <f t="shared" si="2"/>
        <v>2.288146258308831E-5</v>
      </c>
      <c r="H81" s="2">
        <v>88170</v>
      </c>
      <c r="J81" s="128">
        <f t="shared" si="3"/>
        <v>1.8119503161546378E-5</v>
      </c>
    </row>
    <row r="82" spans="1:10" ht="12.75" customHeight="1">
      <c r="A82" s="177" t="s">
        <v>206</v>
      </c>
      <c r="B82" s="1" t="s">
        <v>490</v>
      </c>
      <c r="D82" s="1">
        <v>5</v>
      </c>
      <c r="H82" s="1">
        <v>77493</v>
      </c>
    </row>
    <row r="83" spans="1:10" ht="24" customHeight="1">
      <c r="B83" s="1" t="s">
        <v>67</v>
      </c>
      <c r="D83" s="24">
        <f>SUM(D6:D82)</f>
        <v>349628</v>
      </c>
      <c r="E83" s="21"/>
      <c r="F83" s="25">
        <f>SUM(F6:F82)</f>
        <v>0.99998569908588597</v>
      </c>
      <c r="G83" s="21"/>
      <c r="H83" s="24">
        <f>SUM(H6:H82)</f>
        <v>4866027463</v>
      </c>
      <c r="J83" s="25">
        <f>SUM(J6:J82)</f>
        <v>0.99998407468913986</v>
      </c>
    </row>
    <row r="84" spans="1:10" ht="10.5" customHeight="1"/>
    <row r="85" spans="1:10" ht="14.25" customHeight="1">
      <c r="A85" s="129" t="s">
        <v>80</v>
      </c>
      <c r="B85" s="205" t="s">
        <v>81</v>
      </c>
      <c r="C85" s="205"/>
      <c r="D85" s="205"/>
      <c r="E85" s="205"/>
      <c r="F85" s="205"/>
      <c r="G85" s="205"/>
      <c r="H85" s="205"/>
      <c r="I85" s="205"/>
      <c r="J85" s="205"/>
    </row>
  </sheetData>
  <autoFilter ref="A4:D81" xr:uid="{8C20C364-9B6D-4C2E-AF9F-237C2171F0B0}">
    <filterColumn colId="2" showButton="0"/>
  </autoFilter>
  <mergeCells count="3">
    <mergeCell ref="C4:D4"/>
    <mergeCell ref="C5:D5"/>
    <mergeCell ref="B85:J85"/>
  </mergeCells>
  <printOptions horizontalCentered="1"/>
  <pageMargins left="0.65" right="0.5" top="0.75" bottom="0.6" header="0" footer="0"/>
  <pageSetup scale="67" orientation="portrait" r:id="rId1"/>
  <headerFooter alignWithMargins="0"/>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A264D-E78A-48D7-AAFF-AA89A846CC29}">
  <sheetPr>
    <pageSetUpPr fitToPage="1"/>
  </sheetPr>
  <dimension ref="A1:Q83"/>
  <sheetViews>
    <sheetView zoomScaleNormal="100" workbookViewId="0"/>
  </sheetViews>
  <sheetFormatPr defaultRowHeight="12.75"/>
  <cols>
    <col min="1" max="1" width="8" style="1" customWidth="1"/>
    <col min="2" max="2" width="54.85546875" style="1" customWidth="1"/>
    <col min="3" max="3" width="1.42578125" style="1" customWidth="1"/>
    <col min="4" max="4" width="8.42578125" style="1" customWidth="1"/>
    <col min="5" max="5" width="1.28515625" style="1" customWidth="1"/>
    <col min="6" max="6" width="9.85546875" style="1" customWidth="1"/>
    <col min="7" max="7" width="1.7109375" style="1" customWidth="1"/>
    <col min="8" max="8" width="13.7109375" style="1" customWidth="1"/>
    <col min="9" max="9" width="1.28515625" style="1" customWidth="1"/>
    <col min="10" max="10" width="9.140625" style="1"/>
    <col min="11" max="11" width="1.42578125" style="1" customWidth="1"/>
    <col min="12" max="12" width="9.140625" style="1"/>
    <col min="13" max="13" width="17.5703125" style="1" bestFit="1" customWidth="1"/>
    <col min="14" max="14" width="17.140625" style="1" customWidth="1"/>
    <col min="15" max="15" width="14" style="1" customWidth="1"/>
    <col min="16" max="16" width="12.85546875" style="1" customWidth="1"/>
    <col min="17" max="16384" width="9.140625" style="1"/>
  </cols>
  <sheetData>
    <row r="1" spans="1:10">
      <c r="A1" s="17" t="s">
        <v>519</v>
      </c>
      <c r="B1" s="18"/>
      <c r="C1" s="18"/>
      <c r="D1" s="18"/>
      <c r="E1" s="18"/>
      <c r="F1" s="18"/>
      <c r="G1" s="18"/>
      <c r="H1" s="18"/>
      <c r="I1" s="18"/>
      <c r="J1" s="124" t="s">
        <v>465</v>
      </c>
    </row>
    <row r="3" spans="1:10">
      <c r="J3" s="125" t="s">
        <v>73</v>
      </c>
    </row>
    <row r="4" spans="1:10">
      <c r="C4" s="200" t="s">
        <v>74</v>
      </c>
      <c r="D4" s="200"/>
      <c r="F4" s="125" t="s">
        <v>73</v>
      </c>
      <c r="H4" s="125" t="s">
        <v>31</v>
      </c>
      <c r="J4" s="125" t="s">
        <v>75</v>
      </c>
    </row>
    <row r="5" spans="1:10">
      <c r="A5" s="126" t="s">
        <v>210</v>
      </c>
      <c r="B5" s="10"/>
      <c r="C5" s="204" t="s">
        <v>77</v>
      </c>
      <c r="D5" s="204"/>
      <c r="E5" s="10"/>
      <c r="F5" s="127" t="s">
        <v>77</v>
      </c>
      <c r="G5" s="10"/>
      <c r="H5" s="127" t="s">
        <v>78</v>
      </c>
      <c r="I5" s="10"/>
      <c r="J5" s="127" t="s">
        <v>79</v>
      </c>
    </row>
    <row r="6" spans="1:10" ht="16.5" customHeight="1">
      <c r="A6" s="177" t="s">
        <v>197</v>
      </c>
      <c r="B6" s="1" t="s">
        <v>211</v>
      </c>
      <c r="D6" s="2">
        <v>100118</v>
      </c>
      <c r="F6" s="128">
        <f t="shared" ref="F6:F59" si="0">D6/D$61</f>
        <v>0.28646639560735121</v>
      </c>
      <c r="H6" s="2">
        <v>1305603076</v>
      </c>
      <c r="J6" s="128">
        <f t="shared" ref="J6:J59" si="1">H6/H$61</f>
        <v>0.26836449636009535</v>
      </c>
    </row>
    <row r="7" spans="1:10">
      <c r="A7" s="177" t="s">
        <v>17</v>
      </c>
      <c r="B7" s="1" t="s">
        <v>214</v>
      </c>
      <c r="D7" s="2">
        <v>27634</v>
      </c>
      <c r="F7" s="128">
        <f t="shared" si="0"/>
        <v>7.9068822551524642E-2</v>
      </c>
      <c r="H7" s="2">
        <v>556204123</v>
      </c>
      <c r="J7" s="128">
        <f t="shared" si="1"/>
        <v>0.11432681347505</v>
      </c>
    </row>
    <row r="8" spans="1:10">
      <c r="A8" s="177" t="s">
        <v>137</v>
      </c>
      <c r="B8" s="1" t="s">
        <v>213</v>
      </c>
      <c r="D8" s="2">
        <v>10126</v>
      </c>
      <c r="F8" s="128">
        <f t="shared" si="0"/>
        <v>2.897339860884195E-2</v>
      </c>
      <c r="H8" s="2">
        <v>535054001</v>
      </c>
      <c r="J8" s="128">
        <f t="shared" si="1"/>
        <v>0.1099794417946201</v>
      </c>
    </row>
    <row r="9" spans="1:10">
      <c r="A9" s="177" t="s">
        <v>117</v>
      </c>
      <c r="B9" s="1" t="s">
        <v>216</v>
      </c>
      <c r="D9" s="2">
        <v>41551</v>
      </c>
      <c r="F9" s="128">
        <f t="shared" si="0"/>
        <v>0.11888936259095319</v>
      </c>
      <c r="H9" s="2">
        <v>376360842</v>
      </c>
      <c r="J9" s="128">
        <f t="shared" si="1"/>
        <v>7.7360332301324497E-2</v>
      </c>
    </row>
    <row r="10" spans="1:10">
      <c r="A10" s="177" t="s">
        <v>19</v>
      </c>
      <c r="B10" s="1" t="s">
        <v>212</v>
      </c>
      <c r="D10" s="2">
        <v>27045</v>
      </c>
      <c r="F10" s="128">
        <f t="shared" si="0"/>
        <v>7.7383524133530571E-2</v>
      </c>
      <c r="H10" s="2">
        <v>372708371</v>
      </c>
      <c r="J10" s="128">
        <f t="shared" si="1"/>
        <v>7.6609573086366234E-2</v>
      </c>
    </row>
    <row r="11" spans="1:10">
      <c r="A11" s="177" t="s">
        <v>162</v>
      </c>
      <c r="B11" s="1" t="s">
        <v>215</v>
      </c>
      <c r="D11" s="2">
        <v>14042</v>
      </c>
      <c r="F11" s="128">
        <f t="shared" si="0"/>
        <v>4.0178200994011322E-2</v>
      </c>
      <c r="H11" s="2">
        <v>315464001</v>
      </c>
      <c r="J11" s="128">
        <f t="shared" si="1"/>
        <v>6.4843089989859687E-2</v>
      </c>
    </row>
    <row r="12" spans="1:10">
      <c r="A12" s="177" t="s">
        <v>497</v>
      </c>
      <c r="B12" s="1" t="s">
        <v>499</v>
      </c>
      <c r="D12" s="2">
        <v>20495</v>
      </c>
      <c r="F12" s="128">
        <f t="shared" si="0"/>
        <v>5.8642090113392831E-2</v>
      </c>
      <c r="H12" s="2">
        <v>259602521</v>
      </c>
      <c r="J12" s="128">
        <f t="shared" si="1"/>
        <v>5.3360857585767578E-2</v>
      </c>
    </row>
    <row r="13" spans="1:10">
      <c r="A13" s="177" t="s">
        <v>133</v>
      </c>
      <c r="B13" s="1" t="s">
        <v>217</v>
      </c>
      <c r="D13" s="2">
        <v>9142</v>
      </c>
      <c r="F13" s="128">
        <f t="shared" si="0"/>
        <v>2.6157891574366297E-2</v>
      </c>
      <c r="H13" s="2">
        <v>198850447</v>
      </c>
      <c r="J13" s="128">
        <f t="shared" si="1"/>
        <v>4.0873371885449539E-2</v>
      </c>
    </row>
    <row r="14" spans="1:10">
      <c r="A14" s="177" t="s">
        <v>206</v>
      </c>
      <c r="B14" s="1" t="s">
        <v>218</v>
      </c>
      <c r="D14" s="2">
        <v>33601</v>
      </c>
      <c r="F14" s="128">
        <f t="shared" si="0"/>
        <v>9.6142125879488283E-2</v>
      </c>
      <c r="H14" s="2">
        <v>159570238</v>
      </c>
      <c r="J14" s="128">
        <f t="shared" si="1"/>
        <v>3.2799391593138792E-2</v>
      </c>
    </row>
    <row r="15" spans="1:10">
      <c r="A15" s="177" t="s">
        <v>219</v>
      </c>
      <c r="B15" s="1" t="s">
        <v>220</v>
      </c>
      <c r="D15" s="2">
        <v>11340</v>
      </c>
      <c r="F15" s="128">
        <f t="shared" si="0"/>
        <v>3.2447001799749922E-2</v>
      </c>
      <c r="H15" s="2">
        <v>151340029</v>
      </c>
      <c r="J15" s="128">
        <f t="shared" si="1"/>
        <v>3.11076861017653E-2</v>
      </c>
    </row>
    <row r="16" spans="1:10">
      <c r="A16" s="177" t="s">
        <v>149</v>
      </c>
      <c r="B16" s="1" t="s">
        <v>221</v>
      </c>
      <c r="D16" s="2">
        <v>1654</v>
      </c>
      <c r="F16" s="128">
        <f t="shared" si="0"/>
        <v>4.7325697510393625E-3</v>
      </c>
      <c r="H16" s="2">
        <v>73774755</v>
      </c>
      <c r="J16" s="128">
        <f t="shared" si="1"/>
        <v>1.5164275677353281E-2</v>
      </c>
    </row>
    <row r="17" spans="1:10">
      <c r="A17" s="177" t="s">
        <v>205</v>
      </c>
      <c r="B17" s="1" t="s">
        <v>222</v>
      </c>
      <c r="D17" s="2">
        <v>1649</v>
      </c>
      <c r="F17" s="128">
        <f t="shared" si="0"/>
        <v>4.7182633128560513E-3</v>
      </c>
      <c r="H17" s="2">
        <v>69749917</v>
      </c>
      <c r="J17" s="128">
        <f t="shared" si="1"/>
        <v>1.4336977057538315E-2</v>
      </c>
    </row>
    <row r="18" spans="1:10">
      <c r="A18" s="177" t="s">
        <v>127</v>
      </c>
      <c r="B18" s="1" t="s">
        <v>223</v>
      </c>
      <c r="D18" s="2">
        <v>4381</v>
      </c>
      <c r="F18" s="128">
        <f t="shared" si="0"/>
        <v>1.2535301136217321E-2</v>
      </c>
      <c r="H18" s="2">
        <v>65375442</v>
      </c>
      <c r="J18" s="128">
        <f t="shared" si="1"/>
        <v>1.3437811145788557E-2</v>
      </c>
    </row>
    <row r="19" spans="1:10">
      <c r="A19" s="177" t="s">
        <v>2</v>
      </c>
      <c r="B19" s="1" t="s">
        <v>224</v>
      </c>
      <c r="D19" s="2">
        <v>521</v>
      </c>
      <c r="F19" s="128">
        <f t="shared" si="0"/>
        <v>1.4907308587010326E-3</v>
      </c>
      <c r="H19" s="2">
        <v>48957365</v>
      </c>
      <c r="J19" s="128">
        <f t="shared" si="1"/>
        <v>1.006310328372906E-2</v>
      </c>
    </row>
    <row r="20" spans="1:10">
      <c r="A20" s="177" t="s">
        <v>115</v>
      </c>
      <c r="B20" s="1" t="s">
        <v>227</v>
      </c>
      <c r="D20" s="2">
        <v>2652</v>
      </c>
      <c r="F20" s="128">
        <f t="shared" si="0"/>
        <v>7.5881348124282886E-3</v>
      </c>
      <c r="H20" s="2">
        <v>47442956</v>
      </c>
      <c r="J20" s="128">
        <f t="shared" si="1"/>
        <v>9.7518190840829213E-3</v>
      </c>
    </row>
    <row r="21" spans="1:10">
      <c r="A21" s="177" t="s">
        <v>0</v>
      </c>
      <c r="B21" s="1" t="s">
        <v>226</v>
      </c>
      <c r="D21" s="2">
        <v>4980</v>
      </c>
      <c r="F21" s="128">
        <f t="shared" si="0"/>
        <v>1.4249212430578008E-2</v>
      </c>
      <c r="H21" s="2">
        <v>43339655</v>
      </c>
      <c r="J21" s="128">
        <f t="shared" si="1"/>
        <v>8.9083925277878926E-3</v>
      </c>
    </row>
    <row r="22" spans="1:10">
      <c r="A22" s="177" t="s">
        <v>231</v>
      </c>
      <c r="B22" s="1" t="s">
        <v>232</v>
      </c>
      <c r="D22" s="2">
        <v>14591</v>
      </c>
      <c r="F22" s="128">
        <f t="shared" si="0"/>
        <v>4.1749047906538904E-2</v>
      </c>
      <c r="H22" s="2">
        <v>40963796</v>
      </c>
      <c r="J22" s="128">
        <f t="shared" si="1"/>
        <v>8.4200387427225149E-3</v>
      </c>
    </row>
    <row r="23" spans="1:10">
      <c r="A23" s="177" t="s">
        <v>157</v>
      </c>
      <c r="B23" s="1" t="s">
        <v>225</v>
      </c>
      <c r="D23" s="2">
        <v>1262</v>
      </c>
      <c r="F23" s="128">
        <f t="shared" si="0"/>
        <v>3.6109449974677603E-3</v>
      </c>
      <c r="H23" s="2">
        <v>31817906</v>
      </c>
      <c r="J23" s="128">
        <f t="shared" si="1"/>
        <v>6.5401165759223874E-3</v>
      </c>
    </row>
    <row r="24" spans="1:10">
      <c r="A24" s="177" t="s">
        <v>22</v>
      </c>
      <c r="B24" s="1" t="s">
        <v>228</v>
      </c>
      <c r="D24" s="2">
        <v>1638</v>
      </c>
      <c r="F24" s="128">
        <f t="shared" si="0"/>
        <v>4.6867891488527672E-3</v>
      </c>
      <c r="H24" s="2">
        <v>29900803</v>
      </c>
      <c r="J24" s="128">
        <f t="shared" si="1"/>
        <v>6.1460593080415113E-3</v>
      </c>
    </row>
    <row r="25" spans="1:10">
      <c r="A25" s="177" t="s">
        <v>129</v>
      </c>
      <c r="B25" s="1" t="s">
        <v>243</v>
      </c>
      <c r="D25" s="2">
        <v>338</v>
      </c>
      <c r="F25" s="128">
        <f t="shared" si="0"/>
        <v>9.6711522119184072E-4</v>
      </c>
      <c r="H25" s="2">
        <v>25737769</v>
      </c>
      <c r="J25" s="128">
        <f t="shared" si="1"/>
        <v>5.2903547349772602E-3</v>
      </c>
    </row>
    <row r="26" spans="1:10">
      <c r="A26" s="177" t="s">
        <v>207</v>
      </c>
      <c r="B26" s="1" t="s">
        <v>229</v>
      </c>
      <c r="D26" s="2">
        <v>1113</v>
      </c>
      <c r="F26" s="128">
        <f t="shared" si="0"/>
        <v>3.1846131396050851E-3</v>
      </c>
      <c r="H26" s="2">
        <v>24778577</v>
      </c>
      <c r="J26" s="128">
        <f t="shared" si="1"/>
        <v>5.0931944473488989E-3</v>
      </c>
    </row>
    <row r="27" spans="1:10">
      <c r="A27" s="177" t="s">
        <v>151</v>
      </c>
      <c r="B27" s="1" t="s">
        <v>230</v>
      </c>
      <c r="D27" s="2">
        <v>441</v>
      </c>
      <c r="F27" s="128">
        <f t="shared" si="0"/>
        <v>1.2618278477680527E-3</v>
      </c>
      <c r="H27" s="2">
        <v>21398701</v>
      </c>
      <c r="J27" s="128">
        <f t="shared" si="1"/>
        <v>4.3984666719835983E-3</v>
      </c>
    </row>
    <row r="28" spans="1:10">
      <c r="A28" s="177" t="s">
        <v>202</v>
      </c>
      <c r="B28" s="1" t="s">
        <v>233</v>
      </c>
      <c r="D28" s="2">
        <v>1056</v>
      </c>
      <c r="F28" s="128">
        <f t="shared" si="0"/>
        <v>3.0215197443153366E-3</v>
      </c>
      <c r="H28" s="2">
        <v>16835728</v>
      </c>
      <c r="J28" s="128">
        <f t="shared" si="1"/>
        <v>3.4605553162587338E-3</v>
      </c>
    </row>
    <row r="29" spans="1:10">
      <c r="A29" s="177" t="s">
        <v>180</v>
      </c>
      <c r="B29" s="1" t="s">
        <v>236</v>
      </c>
      <c r="D29" s="2">
        <v>2368</v>
      </c>
      <c r="F29" s="128">
        <f t="shared" si="0"/>
        <v>6.7755291236162099E-3</v>
      </c>
      <c r="H29" s="2">
        <v>16254253</v>
      </c>
      <c r="J29" s="128">
        <f t="shared" si="1"/>
        <v>3.3410341169068823E-3</v>
      </c>
    </row>
    <row r="30" spans="1:10">
      <c r="A30" s="177" t="s">
        <v>238</v>
      </c>
      <c r="B30" s="1" t="s">
        <v>239</v>
      </c>
      <c r="D30" s="2">
        <v>1830</v>
      </c>
      <c r="F30" s="128">
        <f t="shared" si="0"/>
        <v>5.236156375091919E-3</v>
      </c>
      <c r="H30" s="2">
        <v>14917514</v>
      </c>
      <c r="J30" s="128">
        <f t="shared" si="1"/>
        <v>3.0662696842134827E-3</v>
      </c>
    </row>
    <row r="31" spans="1:10">
      <c r="A31" s="177" t="s">
        <v>94</v>
      </c>
      <c r="B31" s="1" t="s">
        <v>235</v>
      </c>
      <c r="D31" s="2">
        <v>7989</v>
      </c>
      <c r="F31" s="128">
        <f t="shared" si="0"/>
        <v>2.285882692929472E-2</v>
      </c>
      <c r="H31" s="2">
        <v>13719188</v>
      </c>
      <c r="J31" s="128">
        <f t="shared" si="1"/>
        <v>2.8199558087510694E-3</v>
      </c>
    </row>
    <row r="32" spans="1:10">
      <c r="A32" s="177" t="s">
        <v>108</v>
      </c>
      <c r="B32" s="1" t="s">
        <v>234</v>
      </c>
      <c r="D32" s="2">
        <v>96</v>
      </c>
      <c r="F32" s="128">
        <f t="shared" si="0"/>
        <v>2.7468361311957606E-4</v>
      </c>
      <c r="H32" s="2">
        <v>7814728</v>
      </c>
      <c r="J32" s="128">
        <f t="shared" si="1"/>
        <v>1.6063040769912641E-3</v>
      </c>
    </row>
    <row r="33" spans="1:10">
      <c r="A33" s="177" t="s">
        <v>15</v>
      </c>
      <c r="B33" s="1" t="s">
        <v>237</v>
      </c>
      <c r="D33" s="2">
        <v>425</v>
      </c>
      <c r="F33" s="128">
        <f t="shared" si="0"/>
        <v>1.2160472455814565E-3</v>
      </c>
      <c r="H33" s="2">
        <v>7409942</v>
      </c>
      <c r="J33" s="128">
        <f t="shared" si="1"/>
        <v>1.5231010017071357E-3</v>
      </c>
    </row>
    <row r="34" spans="1:10">
      <c r="A34" s="177" t="s">
        <v>241</v>
      </c>
      <c r="B34" s="1" t="s">
        <v>242</v>
      </c>
      <c r="D34" s="2">
        <v>675</v>
      </c>
      <c r="F34" s="128">
        <f t="shared" si="0"/>
        <v>1.9313691547470193E-3</v>
      </c>
      <c r="H34" s="2">
        <v>5513877</v>
      </c>
      <c r="J34" s="128">
        <f t="shared" si="1"/>
        <v>1.1333680590198867E-3</v>
      </c>
    </row>
    <row r="35" spans="1:10">
      <c r="A35" s="177" t="s">
        <v>188</v>
      </c>
      <c r="B35" s="1" t="s">
        <v>244</v>
      </c>
      <c r="D35" s="2">
        <v>101</v>
      </c>
      <c r="F35" s="128">
        <f t="shared" si="0"/>
        <v>2.8899005130288732E-4</v>
      </c>
      <c r="H35" s="2">
        <v>4443397</v>
      </c>
      <c r="J35" s="128">
        <f t="shared" si="1"/>
        <v>9.1333271187311351E-4</v>
      </c>
    </row>
    <row r="36" spans="1:10">
      <c r="A36" s="177" t="s">
        <v>102</v>
      </c>
      <c r="B36" s="1" t="s">
        <v>245</v>
      </c>
      <c r="D36" s="2">
        <v>532</v>
      </c>
      <c r="F36" s="128">
        <f t="shared" si="0"/>
        <v>1.5222050227043174E-3</v>
      </c>
      <c r="H36" s="2">
        <v>3992529</v>
      </c>
      <c r="J36" s="128">
        <f t="shared" si="1"/>
        <v>8.2065755970084375E-4</v>
      </c>
    </row>
    <row r="37" spans="1:10">
      <c r="A37" s="177" t="s">
        <v>182</v>
      </c>
      <c r="B37" s="1" t="s">
        <v>240</v>
      </c>
      <c r="D37" s="2">
        <v>459</v>
      </c>
      <c r="F37" s="128">
        <f t="shared" si="0"/>
        <v>1.3133310252279732E-3</v>
      </c>
      <c r="H37" s="2">
        <v>3628703</v>
      </c>
      <c r="J37" s="128">
        <f t="shared" si="1"/>
        <v>7.458737428980806E-4</v>
      </c>
    </row>
    <row r="38" spans="1:10">
      <c r="A38" s="177" t="s">
        <v>125</v>
      </c>
      <c r="B38" s="1" t="s">
        <v>246</v>
      </c>
      <c r="D38" s="2">
        <v>1769</v>
      </c>
      <c r="F38" s="128">
        <f t="shared" si="0"/>
        <v>5.0616178292555219E-3</v>
      </c>
      <c r="H38" s="2">
        <v>2854153</v>
      </c>
      <c r="J38" s="128">
        <f t="shared" si="1"/>
        <v>5.8666630498935442E-4</v>
      </c>
    </row>
    <row r="39" spans="1:10">
      <c r="A39" s="177" t="s">
        <v>87</v>
      </c>
      <c r="B39" s="1" t="s">
        <v>247</v>
      </c>
      <c r="D39" s="2">
        <v>165</v>
      </c>
      <c r="F39" s="128">
        <f t="shared" si="0"/>
        <v>4.7211246004927137E-4</v>
      </c>
      <c r="H39" s="2">
        <v>2144776</v>
      </c>
      <c r="J39" s="128">
        <f t="shared" si="1"/>
        <v>4.4085506661690793E-4</v>
      </c>
    </row>
    <row r="40" spans="1:10">
      <c r="A40" s="177" t="s">
        <v>18</v>
      </c>
      <c r="B40" s="1" t="s">
        <v>265</v>
      </c>
      <c r="D40" s="2">
        <v>28</v>
      </c>
      <c r="F40" s="128">
        <f t="shared" si="0"/>
        <v>8.0116053826543025E-5</v>
      </c>
      <c r="H40" s="2">
        <v>1805172</v>
      </c>
      <c r="J40" s="128">
        <f t="shared" si="1"/>
        <v>3.7105004080378412E-4</v>
      </c>
    </row>
    <row r="41" spans="1:10">
      <c r="A41" s="177" t="s">
        <v>119</v>
      </c>
      <c r="B41" s="1" t="s">
        <v>249</v>
      </c>
      <c r="D41" s="2">
        <v>128</v>
      </c>
      <c r="F41" s="128">
        <f t="shared" si="0"/>
        <v>3.6624481749276809E-4</v>
      </c>
      <c r="H41" s="2">
        <v>1719380</v>
      </c>
      <c r="J41" s="128">
        <f t="shared" si="1"/>
        <v>3.5341564081273717E-4</v>
      </c>
    </row>
    <row r="42" spans="1:10">
      <c r="A42" s="177" t="s">
        <v>252</v>
      </c>
      <c r="B42" s="1" t="s">
        <v>253</v>
      </c>
      <c r="D42" s="2">
        <v>93</v>
      </c>
      <c r="F42" s="128">
        <f t="shared" si="0"/>
        <v>2.6609975020958933E-4</v>
      </c>
      <c r="H42" s="2">
        <v>1295516</v>
      </c>
      <c r="J42" s="128">
        <f t="shared" si="1"/>
        <v>2.6629111500840649E-4</v>
      </c>
    </row>
    <row r="43" spans="1:10">
      <c r="A43" s="177" t="s">
        <v>250</v>
      </c>
      <c r="B43" s="1" t="s">
        <v>251</v>
      </c>
      <c r="D43" s="2">
        <v>382</v>
      </c>
      <c r="F43" s="128">
        <f t="shared" si="0"/>
        <v>1.0930118772049797E-3</v>
      </c>
      <c r="H43" s="2">
        <v>1143616</v>
      </c>
      <c r="J43" s="128">
        <f t="shared" si="1"/>
        <v>2.3506832781799208E-4</v>
      </c>
    </row>
    <row r="44" spans="1:10">
      <c r="A44" s="177" t="s">
        <v>153</v>
      </c>
      <c r="B44" s="1" t="s">
        <v>254</v>
      </c>
      <c r="D44" s="2">
        <v>151</v>
      </c>
      <c r="F44" s="128">
        <f t="shared" si="0"/>
        <v>4.3205443313599985E-4</v>
      </c>
      <c r="H44" s="2">
        <v>1034951</v>
      </c>
      <c r="J44" s="128">
        <f t="shared" si="1"/>
        <v>2.1273242149773936E-4</v>
      </c>
    </row>
    <row r="45" spans="1:10">
      <c r="A45" s="177" t="s">
        <v>255</v>
      </c>
      <c r="B45" s="1" t="s">
        <v>256</v>
      </c>
      <c r="D45" s="2">
        <v>342</v>
      </c>
      <c r="F45" s="128">
        <f t="shared" si="0"/>
        <v>9.7856037173848966E-4</v>
      </c>
      <c r="H45" s="2">
        <v>929856</v>
      </c>
      <c r="J45" s="128">
        <f t="shared" si="1"/>
        <v>1.9113032261836737E-4</v>
      </c>
    </row>
    <row r="46" spans="1:10">
      <c r="A46" s="177" t="s">
        <v>176</v>
      </c>
      <c r="B46" s="1" t="s">
        <v>248</v>
      </c>
      <c r="D46" s="2">
        <v>347</v>
      </c>
      <c r="F46" s="128">
        <f t="shared" si="0"/>
        <v>9.9286680992180108E-4</v>
      </c>
      <c r="H46" s="2">
        <v>923306</v>
      </c>
      <c r="J46" s="128">
        <f t="shared" si="1"/>
        <v>1.897839812352389E-4</v>
      </c>
    </row>
    <row r="47" spans="1:10">
      <c r="A47" s="177" t="s">
        <v>123</v>
      </c>
      <c r="B47" s="1" t="s">
        <v>262</v>
      </c>
      <c r="D47" s="2">
        <v>52</v>
      </c>
      <c r="F47" s="128">
        <f t="shared" si="0"/>
        <v>1.4878695710643703E-4</v>
      </c>
      <c r="H47" s="2">
        <v>835083</v>
      </c>
      <c r="J47" s="128">
        <f t="shared" si="1"/>
        <v>1.7164989332016365E-4</v>
      </c>
    </row>
    <row r="48" spans="1:10">
      <c r="A48" s="177" t="s">
        <v>1</v>
      </c>
      <c r="B48" s="1" t="s">
        <v>259</v>
      </c>
      <c r="D48" s="2">
        <v>58</v>
      </c>
      <c r="F48" s="128">
        <f t="shared" si="0"/>
        <v>1.6595468292641055E-4</v>
      </c>
      <c r="H48" s="2">
        <v>579448</v>
      </c>
      <c r="J48" s="128">
        <f t="shared" si="1"/>
        <v>1.1910455294214131E-4</v>
      </c>
    </row>
    <row r="49" spans="1:10">
      <c r="A49" s="177" t="s">
        <v>100</v>
      </c>
      <c r="B49" s="1" t="s">
        <v>268</v>
      </c>
      <c r="D49" s="2">
        <v>13</v>
      </c>
      <c r="F49" s="128">
        <f t="shared" si="0"/>
        <v>3.7196739276609257E-5</v>
      </c>
      <c r="H49" s="2">
        <v>214559</v>
      </c>
      <c r="J49" s="128">
        <f t="shared" si="1"/>
        <v>4.410223829353608E-5</v>
      </c>
    </row>
    <row r="50" spans="1:10">
      <c r="A50" s="177" t="s">
        <v>260</v>
      </c>
      <c r="B50" s="1" t="s">
        <v>261</v>
      </c>
      <c r="D50" s="2">
        <v>3</v>
      </c>
      <c r="F50" s="128">
        <f t="shared" si="0"/>
        <v>8.583862909986752E-6</v>
      </c>
      <c r="H50" s="2">
        <v>213748</v>
      </c>
      <c r="J50" s="128">
        <f t="shared" si="1"/>
        <v>4.3935538619991475E-5</v>
      </c>
    </row>
    <row r="51" spans="1:10">
      <c r="A51" s="177" t="s">
        <v>85</v>
      </c>
      <c r="B51" s="1" t="s">
        <v>257</v>
      </c>
      <c r="D51" s="2">
        <v>35</v>
      </c>
      <c r="F51" s="128">
        <f t="shared" si="0"/>
        <v>1.0014506728317878E-4</v>
      </c>
      <c r="H51" s="2">
        <v>212384</v>
      </c>
      <c r="J51" s="128">
        <f t="shared" si="1"/>
        <v>4.3655170735016323E-5</v>
      </c>
    </row>
    <row r="52" spans="1:10">
      <c r="A52" s="177" t="s">
        <v>146</v>
      </c>
      <c r="B52" s="1" t="s">
        <v>264</v>
      </c>
      <c r="D52" s="2">
        <v>12</v>
      </c>
      <c r="F52" s="128">
        <f t="shared" si="0"/>
        <v>3.4335451639947008E-5</v>
      </c>
      <c r="H52" s="2">
        <v>191877</v>
      </c>
      <c r="J52" s="128">
        <f t="shared" si="1"/>
        <v>3.9439991690158993E-5</v>
      </c>
    </row>
    <row r="53" spans="1:10">
      <c r="A53" s="177" t="s">
        <v>184</v>
      </c>
      <c r="B53" s="1" t="s">
        <v>266</v>
      </c>
      <c r="D53" s="2">
        <v>31</v>
      </c>
      <c r="F53" s="128">
        <f t="shared" si="0"/>
        <v>8.8699916736529772E-5</v>
      </c>
      <c r="H53" s="2">
        <v>169369</v>
      </c>
      <c r="J53" s="128">
        <f t="shared" si="1"/>
        <v>3.481351049146348E-5</v>
      </c>
    </row>
    <row r="54" spans="1:10">
      <c r="A54" s="177" t="s">
        <v>144</v>
      </c>
      <c r="B54" s="1" t="s">
        <v>271</v>
      </c>
      <c r="D54" s="2">
        <v>10</v>
      </c>
      <c r="F54" s="128">
        <f t="shared" si="0"/>
        <v>2.8612876366622507E-5</v>
      </c>
      <c r="H54" s="2">
        <v>110587</v>
      </c>
      <c r="J54" s="128">
        <f t="shared" si="1"/>
        <v>2.2730970158172226E-5</v>
      </c>
    </row>
    <row r="55" spans="1:10">
      <c r="A55" s="177" t="s">
        <v>14</v>
      </c>
      <c r="B55" s="1" t="s">
        <v>258</v>
      </c>
      <c r="D55" s="2">
        <v>10</v>
      </c>
      <c r="F55" s="128">
        <f t="shared" si="0"/>
        <v>2.8612876366622507E-5</v>
      </c>
      <c r="H55" s="2">
        <v>92432</v>
      </c>
      <c r="J55" s="128">
        <f t="shared" si="1"/>
        <v>1.8999240721424536E-5</v>
      </c>
    </row>
    <row r="56" spans="1:10">
      <c r="A56" s="177" t="s">
        <v>203</v>
      </c>
      <c r="B56" s="1" t="s">
        <v>263</v>
      </c>
      <c r="D56" s="2">
        <v>11</v>
      </c>
      <c r="F56" s="128">
        <f t="shared" si="0"/>
        <v>3.1474164003284759E-5</v>
      </c>
      <c r="H56" s="2">
        <v>19439</v>
      </c>
      <c r="J56" s="128">
        <f t="shared" si="1"/>
        <v>3.9956534575014238E-6</v>
      </c>
    </row>
    <row r="57" spans="1:10">
      <c r="A57" s="177" t="s">
        <v>269</v>
      </c>
      <c r="B57" s="1" t="s">
        <v>270</v>
      </c>
      <c r="D57" s="2">
        <v>1</v>
      </c>
      <c r="F57" s="128">
        <f t="shared" si="0"/>
        <v>2.8612876366622507E-6</v>
      </c>
      <c r="H57" s="2">
        <v>13500</v>
      </c>
      <c r="J57" s="128">
        <f t="shared" si="1"/>
        <v>2.7749020873640217E-6</v>
      </c>
    </row>
    <row r="58" spans="1:10">
      <c r="A58" s="177" t="s">
        <v>13</v>
      </c>
      <c r="B58" s="1" t="s">
        <v>267</v>
      </c>
      <c r="D58" s="2">
        <v>6</v>
      </c>
      <c r="F58" s="128">
        <f t="shared" si="0"/>
        <v>1.7167725819973504E-5</v>
      </c>
      <c r="H58" s="2">
        <v>7117</v>
      </c>
      <c r="J58" s="128">
        <f t="shared" si="1"/>
        <v>1.4628872707977587E-6</v>
      </c>
    </row>
    <row r="59" spans="1:10">
      <c r="A59" s="177" t="s">
        <v>272</v>
      </c>
      <c r="B59" s="1" t="s">
        <v>496</v>
      </c>
      <c r="D59" s="2">
        <v>1</v>
      </c>
      <c r="F59" s="128">
        <f t="shared" si="0"/>
        <v>2.8612876366622507E-6</v>
      </c>
      <c r="H59" s="2">
        <v>1103</v>
      </c>
      <c r="J59" s="128">
        <f t="shared" si="1"/>
        <v>2.2671977795277894E-7</v>
      </c>
    </row>
    <row r="60" spans="1:10" ht="6" customHeight="1"/>
    <row r="61" spans="1:10">
      <c r="B61" s="1" t="s">
        <v>67</v>
      </c>
      <c r="D61" s="24">
        <f>SUM(D6:D60)</f>
        <v>349493</v>
      </c>
      <c r="E61" s="21"/>
      <c r="F61" s="25">
        <f>SUM(F6:F60)</f>
        <v>1.0000000000000002</v>
      </c>
      <c r="G61" s="21"/>
      <c r="H61" s="24">
        <f>SUM(H6:H60)</f>
        <v>4865036522</v>
      </c>
      <c r="I61" s="21"/>
      <c r="J61" s="25">
        <f>SUM(J6:J60)</f>
        <v>1.0000000000000002</v>
      </c>
    </row>
    <row r="63" spans="1:10" ht="15" customHeight="1">
      <c r="A63" s="129" t="s">
        <v>80</v>
      </c>
      <c r="B63" s="205" t="s">
        <v>81</v>
      </c>
      <c r="C63" s="205"/>
      <c r="D63" s="205"/>
      <c r="E63" s="205"/>
      <c r="F63" s="205"/>
      <c r="G63" s="205"/>
      <c r="H63" s="205"/>
      <c r="I63" s="205"/>
      <c r="J63" s="205"/>
    </row>
    <row r="66" spans="4:17">
      <c r="D66" s="130"/>
      <c r="E66" s="130"/>
      <c r="F66" s="130"/>
      <c r="G66" s="130"/>
      <c r="H66" s="130"/>
      <c r="I66" s="130"/>
      <c r="J66" s="130"/>
      <c r="K66" s="130"/>
      <c r="L66" s="130"/>
      <c r="M66" s="130"/>
      <c r="N66" s="130"/>
      <c r="O66" s="130"/>
      <c r="P66" s="130"/>
      <c r="Q66" s="130"/>
    </row>
    <row r="67" spans="4:17">
      <c r="D67" s="131"/>
      <c r="E67" s="130"/>
      <c r="F67" s="130"/>
      <c r="G67" s="130"/>
      <c r="H67" s="132"/>
      <c r="I67" s="130"/>
      <c r="J67" s="130"/>
      <c r="K67" s="130"/>
      <c r="L67" s="130"/>
      <c r="M67" s="130"/>
      <c r="N67" s="130"/>
      <c r="O67" s="130"/>
      <c r="P67" s="130"/>
      <c r="Q67" s="130"/>
    </row>
    <row r="68" spans="4:17">
      <c r="D68" s="130"/>
      <c r="E68" s="130"/>
      <c r="F68" s="130"/>
      <c r="G68" s="130"/>
      <c r="H68" s="130"/>
      <c r="I68" s="130"/>
      <c r="J68" s="130"/>
      <c r="K68" s="130"/>
      <c r="L68" s="130"/>
      <c r="M68" s="130"/>
      <c r="N68" s="130"/>
      <c r="O68" s="130"/>
      <c r="P68" s="130"/>
      <c r="Q68" s="130"/>
    </row>
    <row r="69" spans="4:17">
      <c r="D69" s="130"/>
      <c r="E69" s="130"/>
      <c r="F69" s="130"/>
      <c r="G69" s="130"/>
      <c r="H69" s="130"/>
      <c r="I69" s="130"/>
      <c r="J69" s="130"/>
      <c r="K69" s="130"/>
      <c r="L69" s="130"/>
      <c r="M69" s="130"/>
      <c r="N69" s="130"/>
      <c r="O69" s="130"/>
      <c r="P69" s="130"/>
      <c r="Q69" s="130"/>
    </row>
    <row r="70" spans="4:17" ht="15">
      <c r="D70" s="130"/>
      <c r="E70" s="130"/>
      <c r="F70" s="130"/>
      <c r="G70" s="130"/>
      <c r="H70" s="130"/>
      <c r="I70" s="130"/>
      <c r="J70" s="130"/>
      <c r="K70" s="130"/>
      <c r="L70" s="133"/>
      <c r="M70" s="133"/>
      <c r="N70" s="133"/>
      <c r="O70" s="133"/>
      <c r="P70" s="133"/>
      <c r="Q70" s="130"/>
    </row>
    <row r="71" spans="4:17" ht="15">
      <c r="D71" s="130"/>
      <c r="E71" s="130"/>
      <c r="F71" s="130"/>
      <c r="G71" s="130"/>
      <c r="H71" s="130"/>
      <c r="I71" s="130"/>
      <c r="J71" s="130"/>
      <c r="K71" s="130"/>
      <c r="L71" s="134"/>
      <c r="M71" s="135"/>
      <c r="N71" s="136"/>
      <c r="O71" s="137"/>
      <c r="P71" s="137"/>
      <c r="Q71" s="130"/>
    </row>
    <row r="72" spans="4:17" ht="15">
      <c r="D72" s="130"/>
      <c r="E72" s="130"/>
      <c r="F72" s="130"/>
      <c r="G72" s="130"/>
      <c r="H72" s="130"/>
      <c r="I72" s="130"/>
      <c r="J72" s="130"/>
      <c r="K72" s="130"/>
      <c r="L72" s="134"/>
      <c r="M72" s="135"/>
      <c r="N72" s="136"/>
      <c r="O72" s="137"/>
      <c r="P72" s="137"/>
      <c r="Q72" s="130"/>
    </row>
    <row r="73" spans="4:17" ht="15">
      <c r="D73" s="130"/>
      <c r="E73" s="130"/>
      <c r="F73" s="130"/>
      <c r="G73" s="130"/>
      <c r="H73" s="130"/>
      <c r="I73" s="130"/>
      <c r="J73" s="130"/>
      <c r="K73" s="130"/>
      <c r="L73" s="134"/>
      <c r="M73" s="135"/>
      <c r="N73" s="136"/>
      <c r="O73" s="137"/>
      <c r="P73" s="137"/>
      <c r="Q73" s="130"/>
    </row>
    <row r="74" spans="4:17" ht="15">
      <c r="D74" s="130"/>
      <c r="E74" s="130"/>
      <c r="F74" s="130"/>
      <c r="G74" s="130"/>
      <c r="H74" s="130"/>
      <c r="I74" s="130"/>
      <c r="J74" s="130"/>
      <c r="K74" s="130"/>
      <c r="L74" s="134"/>
      <c r="M74" s="135"/>
      <c r="N74" s="136"/>
      <c r="O74" s="137"/>
      <c r="P74" s="137"/>
      <c r="Q74" s="130"/>
    </row>
    <row r="75" spans="4:17" ht="15">
      <c r="D75" s="130"/>
      <c r="E75" s="130"/>
      <c r="F75" s="130"/>
      <c r="G75" s="130"/>
      <c r="H75" s="130"/>
      <c r="I75" s="130"/>
      <c r="J75" s="130"/>
      <c r="K75" s="130"/>
      <c r="L75" s="134"/>
      <c r="M75" s="135"/>
      <c r="N75" s="136"/>
      <c r="O75" s="137"/>
      <c r="P75" s="137"/>
      <c r="Q75" s="130"/>
    </row>
    <row r="76" spans="4:17" ht="15">
      <c r="D76" s="130"/>
      <c r="E76" s="130"/>
      <c r="F76" s="130"/>
      <c r="G76" s="130"/>
      <c r="H76" s="130"/>
      <c r="I76" s="130"/>
      <c r="J76" s="130"/>
      <c r="K76" s="130"/>
      <c r="L76" s="134"/>
      <c r="M76" s="135"/>
      <c r="N76" s="136"/>
      <c r="O76" s="137"/>
      <c r="P76" s="137"/>
      <c r="Q76" s="130"/>
    </row>
    <row r="77" spans="4:17" ht="15">
      <c r="D77" s="130"/>
      <c r="E77" s="130"/>
      <c r="F77" s="130"/>
      <c r="G77" s="130"/>
      <c r="H77" s="130"/>
      <c r="I77" s="130"/>
      <c r="J77" s="130"/>
      <c r="K77" s="130"/>
      <c r="L77" s="134"/>
      <c r="M77" s="135"/>
      <c r="N77" s="136"/>
      <c r="O77" s="137"/>
      <c r="P77" s="137"/>
      <c r="Q77" s="130"/>
    </row>
    <row r="78" spans="4:17">
      <c r="D78" s="130"/>
      <c r="E78" s="130"/>
      <c r="F78" s="130"/>
      <c r="G78" s="130"/>
      <c r="H78" s="130"/>
      <c r="I78" s="130"/>
      <c r="J78" s="130"/>
      <c r="K78" s="130"/>
      <c r="L78" s="130"/>
      <c r="M78" s="138"/>
      <c r="N78" s="138"/>
      <c r="O78" s="138"/>
      <c r="P78" s="138"/>
      <c r="Q78" s="130"/>
    </row>
    <row r="79" spans="4:17">
      <c r="D79" s="130"/>
      <c r="E79" s="130"/>
      <c r="F79" s="130"/>
      <c r="G79" s="130"/>
      <c r="H79" s="130"/>
      <c r="I79" s="130"/>
      <c r="J79" s="130"/>
      <c r="K79" s="130"/>
      <c r="L79" s="130"/>
      <c r="M79" s="130"/>
      <c r="N79" s="130"/>
      <c r="O79" s="130"/>
      <c r="P79" s="130"/>
      <c r="Q79" s="130"/>
    </row>
    <row r="80" spans="4:17">
      <c r="D80" s="130"/>
      <c r="E80" s="130"/>
      <c r="F80" s="130"/>
      <c r="G80" s="130"/>
      <c r="H80" s="130"/>
      <c r="I80" s="130"/>
      <c r="J80" s="130"/>
      <c r="K80" s="130"/>
      <c r="L80" s="130"/>
      <c r="M80" s="130"/>
      <c r="N80" s="130"/>
      <c r="O80" s="130"/>
      <c r="P80" s="130"/>
      <c r="Q80" s="130"/>
    </row>
    <row r="81" spans="4:17">
      <c r="D81" s="130"/>
      <c r="E81" s="130"/>
      <c r="F81" s="130"/>
      <c r="G81" s="130"/>
      <c r="H81" s="130"/>
      <c r="I81" s="130"/>
      <c r="J81" s="130"/>
      <c r="K81" s="130"/>
      <c r="L81" s="130"/>
      <c r="M81" s="130"/>
      <c r="N81" s="130"/>
      <c r="O81" s="130"/>
      <c r="P81" s="130"/>
      <c r="Q81" s="130"/>
    </row>
    <row r="82" spans="4:17">
      <c r="D82" s="130"/>
      <c r="E82" s="130"/>
      <c r="F82" s="130"/>
      <c r="G82" s="130"/>
      <c r="H82" s="130"/>
      <c r="I82" s="130"/>
      <c r="J82" s="130"/>
      <c r="K82" s="130"/>
      <c r="L82" s="130"/>
      <c r="M82" s="130"/>
      <c r="N82" s="130"/>
      <c r="O82" s="130"/>
      <c r="P82" s="130"/>
      <c r="Q82" s="130"/>
    </row>
    <row r="83" spans="4:17">
      <c r="D83" s="130"/>
      <c r="E83" s="130"/>
      <c r="F83" s="130"/>
      <c r="G83" s="130"/>
      <c r="H83" s="138"/>
      <c r="I83" s="130"/>
      <c r="J83" s="130"/>
      <c r="K83" s="130"/>
      <c r="L83" s="130"/>
      <c r="M83" s="130"/>
      <c r="N83" s="130"/>
      <c r="O83" s="130"/>
      <c r="P83" s="130"/>
      <c r="Q83" s="130"/>
    </row>
  </sheetData>
  <mergeCells count="3">
    <mergeCell ref="C4:D4"/>
    <mergeCell ref="C5:D5"/>
    <mergeCell ref="B63:J63"/>
  </mergeCells>
  <printOptions horizontalCentered="1"/>
  <pageMargins left="0.65" right="0.5" top="0.75" bottom="0.6" header="0" footer="0"/>
  <pageSetup scale="8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DE303-813E-4761-8A00-E604D1A55FAD}">
  <sheetPr>
    <pageSetUpPr fitToPage="1"/>
  </sheetPr>
  <dimension ref="A1:J83"/>
  <sheetViews>
    <sheetView zoomScaleNormal="100" workbookViewId="0"/>
  </sheetViews>
  <sheetFormatPr defaultRowHeight="12.75"/>
  <cols>
    <col min="1" max="1" width="8" style="1" customWidth="1"/>
    <col min="2" max="2" width="54.85546875" style="1" customWidth="1"/>
    <col min="3" max="3" width="1.42578125" style="1" customWidth="1"/>
    <col min="4" max="4" width="8.42578125" style="1" customWidth="1"/>
    <col min="5" max="5" width="1.28515625" style="1" customWidth="1"/>
    <col min="6" max="6" width="9.85546875" style="1" customWidth="1"/>
    <col min="7" max="7" width="1.7109375" style="1" customWidth="1"/>
    <col min="8" max="8" width="13.7109375" style="1" customWidth="1"/>
    <col min="9" max="9" width="1.28515625" style="1" customWidth="1"/>
    <col min="10" max="10" width="9.140625" style="1"/>
    <col min="11" max="11" width="1.42578125" style="1" customWidth="1"/>
    <col min="12" max="16384" width="9.140625" style="1"/>
  </cols>
  <sheetData>
    <row r="1" spans="1:10">
      <c r="A1" s="17" t="s">
        <v>520</v>
      </c>
      <c r="B1" s="18"/>
      <c r="C1" s="18"/>
      <c r="D1" s="18"/>
      <c r="E1" s="18"/>
      <c r="F1" s="18"/>
      <c r="G1" s="18"/>
      <c r="H1" s="18"/>
      <c r="I1" s="18"/>
      <c r="J1" s="124" t="s">
        <v>466</v>
      </c>
    </row>
    <row r="3" spans="1:10">
      <c r="J3" s="125" t="s">
        <v>73</v>
      </c>
    </row>
    <row r="4" spans="1:10">
      <c r="C4" s="200" t="s">
        <v>74</v>
      </c>
      <c r="D4" s="200"/>
      <c r="F4" s="125" t="s">
        <v>73</v>
      </c>
      <c r="H4" s="125" t="s">
        <v>31</v>
      </c>
      <c r="J4" s="125" t="s">
        <v>75</v>
      </c>
    </row>
    <row r="5" spans="1:10">
      <c r="A5" s="126" t="s">
        <v>273</v>
      </c>
      <c r="B5" s="10"/>
      <c r="C5" s="204" t="s">
        <v>77</v>
      </c>
      <c r="D5" s="204"/>
      <c r="E5" s="10"/>
      <c r="F5" s="127" t="s">
        <v>77</v>
      </c>
      <c r="G5" s="10"/>
      <c r="H5" s="127" t="s">
        <v>78</v>
      </c>
      <c r="I5" s="10"/>
      <c r="J5" s="127" t="s">
        <v>79</v>
      </c>
    </row>
    <row r="6" spans="1:10" ht="16.5" customHeight="1">
      <c r="A6" s="177" t="s">
        <v>133</v>
      </c>
      <c r="B6" s="1" t="s">
        <v>276</v>
      </c>
      <c r="D6" s="2">
        <v>33072</v>
      </c>
      <c r="F6" s="128">
        <f t="shared" ref="F6:F60" si="0">D6/D$62</f>
        <v>9.4913113977815725E-2</v>
      </c>
      <c r="H6" s="2">
        <v>658463124</v>
      </c>
      <c r="J6" s="128">
        <f t="shared" ref="J6:J60" si="1">H6/H$62</f>
        <v>0.13599898994988135</v>
      </c>
    </row>
    <row r="7" spans="1:10">
      <c r="A7" s="177" t="s">
        <v>250</v>
      </c>
      <c r="B7" s="1" t="s">
        <v>275</v>
      </c>
      <c r="D7" s="2">
        <v>39066</v>
      </c>
      <c r="F7" s="128">
        <f t="shared" si="0"/>
        <v>0.11211525491827978</v>
      </c>
      <c r="H7" s="2">
        <v>530399203</v>
      </c>
      <c r="J7" s="128">
        <f t="shared" si="1"/>
        <v>0.10954866453268852</v>
      </c>
    </row>
    <row r="8" spans="1:10">
      <c r="A8" s="177" t="s">
        <v>277</v>
      </c>
      <c r="B8" s="1" t="s">
        <v>278</v>
      </c>
      <c r="D8" s="2">
        <v>21285</v>
      </c>
      <c r="F8" s="128">
        <f t="shared" si="0"/>
        <v>6.1085680666963224E-2</v>
      </c>
      <c r="H8" s="2">
        <v>432594540</v>
      </c>
      <c r="J8" s="128">
        <f t="shared" si="1"/>
        <v>8.9348087012741426E-2</v>
      </c>
    </row>
    <row r="9" spans="1:10">
      <c r="A9" s="177" t="s">
        <v>102</v>
      </c>
      <c r="B9" s="1" t="s">
        <v>279</v>
      </c>
      <c r="D9" s="2">
        <v>22400</v>
      </c>
      <c r="F9" s="128">
        <f t="shared" si="0"/>
        <v>6.4285611789522024E-2</v>
      </c>
      <c r="H9" s="2">
        <v>424107709</v>
      </c>
      <c r="J9" s="128">
        <f t="shared" si="1"/>
        <v>8.7595216727669331E-2</v>
      </c>
    </row>
    <row r="10" spans="1:10">
      <c r="A10" s="177" t="s">
        <v>108</v>
      </c>
      <c r="B10" s="1" t="s">
        <v>284</v>
      </c>
      <c r="D10" s="2">
        <v>14245</v>
      </c>
      <c r="F10" s="128">
        <f t="shared" si="0"/>
        <v>4.0881631247399158E-2</v>
      </c>
      <c r="H10" s="2">
        <v>189041020</v>
      </c>
      <c r="J10" s="128">
        <f t="shared" si="1"/>
        <v>3.9044536955869562E-2</v>
      </c>
    </row>
    <row r="11" spans="1:10">
      <c r="A11" s="177" t="s">
        <v>22</v>
      </c>
      <c r="B11" s="1" t="s">
        <v>280</v>
      </c>
      <c r="D11" s="2">
        <v>13727</v>
      </c>
      <c r="F11" s="128">
        <f t="shared" si="0"/>
        <v>3.9395026474766462E-2</v>
      </c>
      <c r="H11" s="2">
        <v>163921415</v>
      </c>
      <c r="J11" s="128">
        <f t="shared" si="1"/>
        <v>3.3856333116621624E-2</v>
      </c>
    </row>
    <row r="12" spans="1:10">
      <c r="A12" s="177" t="s">
        <v>241</v>
      </c>
      <c r="B12" s="1" t="s">
        <v>281</v>
      </c>
      <c r="D12" s="2">
        <v>29115</v>
      </c>
      <c r="F12" s="128">
        <f t="shared" si="0"/>
        <v>8.3556945859461315E-2</v>
      </c>
      <c r="H12" s="2">
        <v>156425313</v>
      </c>
      <c r="J12" s="128">
        <f t="shared" si="1"/>
        <v>3.2308088023763115E-2</v>
      </c>
    </row>
    <row r="13" spans="1:10">
      <c r="A13" s="177" t="s">
        <v>282</v>
      </c>
      <c r="B13" s="1" t="s">
        <v>283</v>
      </c>
      <c r="D13" s="2">
        <v>20900</v>
      </c>
      <c r="F13" s="128">
        <f t="shared" si="0"/>
        <v>5.9980771714330812E-2</v>
      </c>
      <c r="H13" s="2">
        <v>151697154</v>
      </c>
      <c r="J13" s="128">
        <f t="shared" si="1"/>
        <v>3.13315339467235E-2</v>
      </c>
    </row>
    <row r="14" spans="1:10">
      <c r="A14" s="177" t="s">
        <v>207</v>
      </c>
      <c r="B14" s="1" t="s">
        <v>299</v>
      </c>
      <c r="D14" s="2">
        <v>9099</v>
      </c>
      <c r="F14" s="128">
        <f t="shared" si="0"/>
        <v>2.611315989610986E-2</v>
      </c>
      <c r="H14" s="2">
        <v>127891283</v>
      </c>
      <c r="J14" s="128">
        <f t="shared" si="1"/>
        <v>2.6414668760394291E-2</v>
      </c>
    </row>
    <row r="15" spans="1:10">
      <c r="A15" s="177" t="s">
        <v>135</v>
      </c>
      <c r="B15" s="1" t="s">
        <v>291</v>
      </c>
      <c r="D15" s="2">
        <v>1489</v>
      </c>
      <c r="F15" s="128">
        <f t="shared" si="0"/>
        <v>4.273271247973138E-3</v>
      </c>
      <c r="H15" s="2">
        <v>121396996</v>
      </c>
      <c r="J15" s="128">
        <f t="shared" si="1"/>
        <v>2.5073338562464111E-2</v>
      </c>
    </row>
    <row r="16" spans="1:10">
      <c r="A16" s="177" t="s">
        <v>141</v>
      </c>
      <c r="B16" s="1" t="s">
        <v>296</v>
      </c>
      <c r="D16" s="2">
        <v>6064</v>
      </c>
      <c r="F16" s="128">
        <f t="shared" si="0"/>
        <v>1.7403033477306318E-2</v>
      </c>
      <c r="H16" s="2">
        <v>120939361</v>
      </c>
      <c r="J16" s="128">
        <f t="shared" si="1"/>
        <v>2.4978818618222383E-2</v>
      </c>
    </row>
    <row r="17" spans="1:10">
      <c r="A17" s="177" t="s">
        <v>82</v>
      </c>
      <c r="B17" s="1" t="s">
        <v>288</v>
      </c>
      <c r="D17" s="2">
        <v>11268</v>
      </c>
      <c r="F17" s="128">
        <f t="shared" si="0"/>
        <v>3.2337958644836344E-2</v>
      </c>
      <c r="H17" s="2">
        <v>116783453</v>
      </c>
      <c r="J17" s="128">
        <f t="shared" si="1"/>
        <v>2.4120457276905066E-2</v>
      </c>
    </row>
    <row r="18" spans="1:10">
      <c r="A18" s="177" t="s">
        <v>85</v>
      </c>
      <c r="B18" s="1" t="s">
        <v>322</v>
      </c>
      <c r="D18" s="2">
        <v>9889</v>
      </c>
      <c r="F18" s="128">
        <f t="shared" si="0"/>
        <v>2.8380375669043896E-2</v>
      </c>
      <c r="H18" s="2">
        <v>116392783</v>
      </c>
      <c r="J18" s="128">
        <f t="shared" si="1"/>
        <v>2.4039768285422956E-2</v>
      </c>
    </row>
    <row r="19" spans="1:10">
      <c r="A19" s="177" t="s">
        <v>18</v>
      </c>
      <c r="B19" s="1" t="s">
        <v>286</v>
      </c>
      <c r="D19" s="2">
        <v>6760</v>
      </c>
      <c r="F19" s="128">
        <f t="shared" si="0"/>
        <v>1.9400479272195039E-2</v>
      </c>
      <c r="H19" s="2">
        <v>115241570</v>
      </c>
      <c r="J19" s="128">
        <f t="shared" si="1"/>
        <v>2.3801996723872041E-2</v>
      </c>
    </row>
    <row r="20" spans="1:10">
      <c r="A20" s="177" t="s">
        <v>121</v>
      </c>
      <c r="B20" s="1" t="s">
        <v>287</v>
      </c>
      <c r="D20" s="2">
        <v>9426</v>
      </c>
      <c r="F20" s="128">
        <f t="shared" si="0"/>
        <v>2.7051615032501544E-2</v>
      </c>
      <c r="H20" s="2">
        <v>90604583</v>
      </c>
      <c r="J20" s="128">
        <f t="shared" si="1"/>
        <v>1.8713472818304995E-2</v>
      </c>
    </row>
    <row r="21" spans="1:10">
      <c r="A21" s="177" t="s">
        <v>176</v>
      </c>
      <c r="B21" s="1" t="s">
        <v>289</v>
      </c>
      <c r="D21" s="2">
        <v>6199</v>
      </c>
      <c r="F21" s="128">
        <f t="shared" si="0"/>
        <v>1.7790469084073526E-2</v>
      </c>
      <c r="H21" s="2">
        <v>83864544</v>
      </c>
      <c r="J21" s="128">
        <f t="shared" si="1"/>
        <v>1.7321384996204257E-2</v>
      </c>
    </row>
    <row r="22" spans="1:10">
      <c r="A22" s="177" t="s">
        <v>202</v>
      </c>
      <c r="B22" s="1" t="s">
        <v>293</v>
      </c>
      <c r="D22" s="2">
        <v>6789</v>
      </c>
      <c r="F22" s="128">
        <f t="shared" si="0"/>
        <v>1.9483706180315401E-2</v>
      </c>
      <c r="H22" s="2">
        <v>82937668</v>
      </c>
      <c r="J22" s="128">
        <f t="shared" si="1"/>
        <v>1.7129948004193166E-2</v>
      </c>
    </row>
    <row r="23" spans="1:10">
      <c r="A23" s="177" t="s">
        <v>117</v>
      </c>
      <c r="B23" s="1" t="s">
        <v>285</v>
      </c>
      <c r="D23" s="2">
        <v>5978</v>
      </c>
      <c r="F23" s="128">
        <f t="shared" si="0"/>
        <v>1.7156222646328687E-2</v>
      </c>
      <c r="H23" s="2">
        <v>80581659</v>
      </c>
      <c r="J23" s="128">
        <f t="shared" si="1"/>
        <v>1.6643337846943374E-2</v>
      </c>
    </row>
    <row r="24" spans="1:10">
      <c r="A24" s="177" t="s">
        <v>123</v>
      </c>
      <c r="B24" s="1" t="s">
        <v>290</v>
      </c>
      <c r="D24" s="2">
        <v>5136</v>
      </c>
      <c r="F24" s="128">
        <f t="shared" si="0"/>
        <v>1.4739772417454692E-2</v>
      </c>
      <c r="H24" s="2">
        <v>79884165</v>
      </c>
      <c r="J24" s="128">
        <f t="shared" si="1"/>
        <v>1.6499277418897135E-2</v>
      </c>
    </row>
    <row r="25" spans="1:10">
      <c r="A25" s="177" t="s">
        <v>87</v>
      </c>
      <c r="B25" s="1" t="s">
        <v>292</v>
      </c>
      <c r="D25" s="2">
        <v>4580</v>
      </c>
      <c r="F25" s="128">
        <f t="shared" si="0"/>
        <v>1.3144111696250484E-2</v>
      </c>
      <c r="H25" s="2">
        <v>74495692</v>
      </c>
      <c r="J25" s="128">
        <f t="shared" si="1"/>
        <v>1.538634207193273E-2</v>
      </c>
    </row>
    <row r="26" spans="1:10">
      <c r="A26" s="177" t="s">
        <v>301</v>
      </c>
      <c r="B26" s="1" t="s">
        <v>302</v>
      </c>
      <c r="D26" s="2">
        <v>2586</v>
      </c>
      <c r="F26" s="128">
        <f t="shared" si="0"/>
        <v>7.4215442896296401E-3</v>
      </c>
      <c r="H26" s="2">
        <v>68930127</v>
      </c>
      <c r="J26" s="128">
        <f t="shared" si="1"/>
        <v>1.4236830138899389E-2</v>
      </c>
    </row>
    <row r="27" spans="1:10">
      <c r="A27" s="177" t="s">
        <v>155</v>
      </c>
      <c r="B27" s="1" t="s">
        <v>318</v>
      </c>
      <c r="D27" s="2">
        <v>1775</v>
      </c>
      <c r="F27" s="128">
        <f t="shared" si="0"/>
        <v>5.0940607556429277E-3</v>
      </c>
      <c r="H27" s="2">
        <v>67319363</v>
      </c>
      <c r="J27" s="128">
        <f t="shared" si="1"/>
        <v>1.3904142902419264E-2</v>
      </c>
    </row>
    <row r="28" spans="1:10">
      <c r="A28" s="177" t="s">
        <v>94</v>
      </c>
      <c r="B28" s="1" t="s">
        <v>294</v>
      </c>
      <c r="D28" s="2">
        <v>3505</v>
      </c>
      <c r="F28" s="128">
        <f t="shared" si="0"/>
        <v>1.005897630903012E-2</v>
      </c>
      <c r="H28" s="2">
        <v>65543735</v>
      </c>
      <c r="J28" s="128">
        <f t="shared" si="1"/>
        <v>1.3537404651293255E-2</v>
      </c>
    </row>
    <row r="29" spans="1:10">
      <c r="A29" s="177" t="s">
        <v>184</v>
      </c>
      <c r="B29" s="1" t="s">
        <v>295</v>
      </c>
      <c r="D29" s="2">
        <v>4870</v>
      </c>
      <c r="F29" s="128">
        <f t="shared" si="0"/>
        <v>1.3976380777454117E-2</v>
      </c>
      <c r="H29" s="2">
        <v>61237656</v>
      </c>
      <c r="J29" s="128">
        <f t="shared" si="1"/>
        <v>1.2648026987914196E-2</v>
      </c>
    </row>
    <row r="30" spans="1:10">
      <c r="A30" s="177" t="s">
        <v>106</v>
      </c>
      <c r="B30" s="1" t="s">
        <v>304</v>
      </c>
      <c r="D30" s="2">
        <v>2853</v>
      </c>
      <c r="F30" s="128">
        <f t="shared" si="0"/>
        <v>8.1878058230136757E-3</v>
      </c>
      <c r="H30" s="2">
        <v>57824592</v>
      </c>
      <c r="J30" s="128">
        <f t="shared" si="1"/>
        <v>1.1943092664767041E-2</v>
      </c>
    </row>
    <row r="31" spans="1:10">
      <c r="A31" s="177" t="s">
        <v>195</v>
      </c>
      <c r="B31" s="1" t="s">
        <v>305</v>
      </c>
      <c r="D31" s="2">
        <v>2100</v>
      </c>
      <c r="F31" s="128">
        <f t="shared" si="0"/>
        <v>6.0267761052676897E-3</v>
      </c>
      <c r="H31" s="2">
        <v>55057248</v>
      </c>
      <c r="J31" s="128">
        <f t="shared" si="1"/>
        <v>1.1371525366422988E-2</v>
      </c>
    </row>
    <row r="32" spans="1:10">
      <c r="A32" s="177" t="s">
        <v>20</v>
      </c>
      <c r="B32" s="1" t="s">
        <v>300</v>
      </c>
      <c r="D32" s="2">
        <v>4349</v>
      </c>
      <c r="F32" s="128">
        <f t="shared" si="0"/>
        <v>1.2481166324671038E-2</v>
      </c>
      <c r="H32" s="2">
        <v>50716379</v>
      </c>
      <c r="J32" s="128">
        <f t="shared" si="1"/>
        <v>1.0474962175581717E-2</v>
      </c>
    </row>
    <row r="33" spans="1:10">
      <c r="A33" s="177" t="s">
        <v>153</v>
      </c>
      <c r="B33" s="1" t="s">
        <v>308</v>
      </c>
      <c r="D33" s="2">
        <v>2965</v>
      </c>
      <c r="F33" s="128">
        <f t="shared" si="0"/>
        <v>8.509233881961285E-3</v>
      </c>
      <c r="H33" s="2">
        <v>46860917</v>
      </c>
      <c r="J33" s="128">
        <f t="shared" si="1"/>
        <v>9.6786549585504578E-3</v>
      </c>
    </row>
    <row r="34" spans="1:10">
      <c r="A34" s="177" t="s">
        <v>272</v>
      </c>
      <c r="B34" s="1" t="s">
        <v>297</v>
      </c>
      <c r="D34" s="2">
        <v>2342</v>
      </c>
      <c r="F34" s="128">
        <f t="shared" si="0"/>
        <v>6.721290304065204E-3</v>
      </c>
      <c r="H34" s="2">
        <v>45975703</v>
      </c>
      <c r="J34" s="128">
        <f t="shared" si="1"/>
        <v>9.4958228370518906E-3</v>
      </c>
    </row>
    <row r="35" spans="1:10">
      <c r="A35" s="177" t="s">
        <v>219</v>
      </c>
      <c r="B35" s="1" t="s">
        <v>303</v>
      </c>
      <c r="D35" s="2">
        <v>9056</v>
      </c>
      <c r="F35" s="128">
        <f t="shared" si="0"/>
        <v>2.5989754480621043E-2</v>
      </c>
      <c r="H35" s="2">
        <v>43259118</v>
      </c>
      <c r="J35" s="128">
        <f t="shared" si="1"/>
        <v>8.9347393038258158E-3</v>
      </c>
    </row>
    <row r="36" spans="1:10">
      <c r="A36" s="177" t="s">
        <v>21</v>
      </c>
      <c r="B36" s="1" t="s">
        <v>298</v>
      </c>
      <c r="D36" s="2">
        <v>2867</v>
      </c>
      <c r="F36" s="128">
        <f t="shared" si="0"/>
        <v>8.2279843303821269E-3</v>
      </c>
      <c r="H36" s="2">
        <v>40665088</v>
      </c>
      <c r="J36" s="128">
        <f t="shared" si="1"/>
        <v>8.3989682833370653E-3</v>
      </c>
    </row>
    <row r="37" spans="1:10">
      <c r="A37" s="177" t="s">
        <v>204</v>
      </c>
      <c r="B37" s="1" t="s">
        <v>311</v>
      </c>
      <c r="D37" s="2">
        <v>13121</v>
      </c>
      <c r="F37" s="128">
        <f t="shared" si="0"/>
        <v>3.7655871084389218E-2</v>
      </c>
      <c r="H37" s="2">
        <v>34851933</v>
      </c>
      <c r="J37" s="128">
        <f t="shared" si="1"/>
        <v>7.1983191055676162E-3</v>
      </c>
    </row>
    <row r="38" spans="1:10">
      <c r="A38" s="177" t="s">
        <v>197</v>
      </c>
      <c r="B38" s="1" t="s">
        <v>313</v>
      </c>
      <c r="D38" s="2">
        <v>2164</v>
      </c>
      <c r="F38" s="128">
        <f t="shared" si="0"/>
        <v>6.2104492818091809E-3</v>
      </c>
      <c r="H38" s="2">
        <v>29948187</v>
      </c>
      <c r="J38" s="128">
        <f t="shared" si="1"/>
        <v>6.1854992851963679E-3</v>
      </c>
    </row>
    <row r="39" spans="1:10">
      <c r="A39" s="177" t="s">
        <v>206</v>
      </c>
      <c r="B39" s="1" t="s">
        <v>312</v>
      </c>
      <c r="D39" s="2">
        <v>2124</v>
      </c>
      <c r="F39" s="128">
        <f t="shared" si="0"/>
        <v>6.0956535464707483E-3</v>
      </c>
      <c r="H39" s="2">
        <v>28990085</v>
      </c>
      <c r="J39" s="128">
        <f t="shared" si="1"/>
        <v>5.9876128743713919E-3</v>
      </c>
    </row>
    <row r="40" spans="1:10">
      <c r="A40" s="177" t="s">
        <v>182</v>
      </c>
      <c r="B40" s="1" t="s">
        <v>306</v>
      </c>
      <c r="D40" s="2">
        <v>2327</v>
      </c>
      <c r="F40" s="128">
        <f t="shared" si="0"/>
        <v>6.6782419033132919E-3</v>
      </c>
      <c r="H40" s="2">
        <v>28830908</v>
      </c>
      <c r="J40" s="128">
        <f t="shared" si="1"/>
        <v>5.9547364528464526E-3</v>
      </c>
    </row>
    <row r="41" spans="1:10">
      <c r="A41" s="177" t="s">
        <v>186</v>
      </c>
      <c r="B41" s="1" t="s">
        <v>310</v>
      </c>
      <c r="D41" s="2">
        <v>1468</v>
      </c>
      <c r="F41" s="128">
        <f t="shared" si="0"/>
        <v>4.2130034869204613E-3</v>
      </c>
      <c r="H41" s="2">
        <v>25321056</v>
      </c>
      <c r="J41" s="128">
        <f t="shared" si="1"/>
        <v>5.2298115337805658E-3</v>
      </c>
    </row>
    <row r="42" spans="1:10">
      <c r="A42" s="177" t="s">
        <v>260</v>
      </c>
      <c r="B42" s="1" t="s">
        <v>307</v>
      </c>
      <c r="D42" s="2">
        <v>683</v>
      </c>
      <c r="F42" s="128">
        <f t="shared" si="0"/>
        <v>1.9601371809037293E-3</v>
      </c>
      <c r="H42" s="2">
        <v>24265316</v>
      </c>
      <c r="J42" s="128">
        <f t="shared" si="1"/>
        <v>5.0117589680157932E-3</v>
      </c>
    </row>
    <row r="43" spans="1:10">
      <c r="A43" s="177" t="s">
        <v>231</v>
      </c>
      <c r="B43" s="1" t="s">
        <v>309</v>
      </c>
      <c r="D43" s="2">
        <v>1396</v>
      </c>
      <c r="F43" s="128">
        <f t="shared" si="0"/>
        <v>4.0063711633112828E-3</v>
      </c>
      <c r="H43" s="2">
        <v>22607039</v>
      </c>
      <c r="J43" s="128">
        <f t="shared" si="1"/>
        <v>4.6692583953381363E-3</v>
      </c>
    </row>
    <row r="44" spans="1:10">
      <c r="A44" s="177" t="s">
        <v>315</v>
      </c>
      <c r="B44" s="1" t="s">
        <v>316</v>
      </c>
      <c r="D44" s="2">
        <v>671</v>
      </c>
      <c r="F44" s="128">
        <f t="shared" si="0"/>
        <v>1.9256984603021998E-3</v>
      </c>
      <c r="H44" s="2">
        <v>21133138</v>
      </c>
      <c r="J44" s="128">
        <f t="shared" si="1"/>
        <v>4.3648388462699328E-3</v>
      </c>
    </row>
    <row r="45" spans="1:10">
      <c r="A45" s="177" t="s">
        <v>129</v>
      </c>
      <c r="B45" s="1" t="s">
        <v>321</v>
      </c>
      <c r="D45" s="2">
        <v>741</v>
      </c>
      <c r="F45" s="128">
        <f t="shared" si="0"/>
        <v>2.1265909971444562E-3</v>
      </c>
      <c r="H45" s="2">
        <v>21058185</v>
      </c>
      <c r="J45" s="128">
        <f t="shared" si="1"/>
        <v>4.3493580517923467E-3</v>
      </c>
    </row>
    <row r="46" spans="1:10">
      <c r="A46" s="177" t="s">
        <v>151</v>
      </c>
      <c r="B46" s="1" t="s">
        <v>314</v>
      </c>
      <c r="D46" s="2">
        <v>441</v>
      </c>
      <c r="F46" s="128">
        <f t="shared" si="0"/>
        <v>1.2656229821062148E-3</v>
      </c>
      <c r="H46" s="2">
        <v>16166181</v>
      </c>
      <c r="J46" s="128">
        <f t="shared" si="1"/>
        <v>3.3389634243921047E-3</v>
      </c>
    </row>
    <row r="47" spans="1:10">
      <c r="A47" s="177" t="s">
        <v>96</v>
      </c>
      <c r="B47" s="1" t="s">
        <v>320</v>
      </c>
      <c r="D47" s="2">
        <v>1802</v>
      </c>
      <c r="F47" s="128">
        <f t="shared" si="0"/>
        <v>5.1715478769963699E-3</v>
      </c>
      <c r="H47" s="2">
        <v>11582455</v>
      </c>
      <c r="J47" s="128">
        <f t="shared" si="1"/>
        <v>2.3922405427520238E-3</v>
      </c>
    </row>
    <row r="48" spans="1:10">
      <c r="A48" s="177" t="s">
        <v>119</v>
      </c>
      <c r="B48" s="1" t="s">
        <v>328</v>
      </c>
      <c r="D48" s="2">
        <v>1284</v>
      </c>
      <c r="F48" s="128">
        <f t="shared" si="0"/>
        <v>3.6849431043636731E-3</v>
      </c>
      <c r="H48" s="2">
        <v>7287605</v>
      </c>
      <c r="J48" s="128">
        <f t="shared" si="1"/>
        <v>1.5051821173112576E-3</v>
      </c>
    </row>
    <row r="49" spans="1:10">
      <c r="A49" s="177" t="s">
        <v>19</v>
      </c>
      <c r="B49" s="1" t="s">
        <v>317</v>
      </c>
      <c r="D49" s="2">
        <v>200</v>
      </c>
      <c r="F49" s="128">
        <f t="shared" si="0"/>
        <v>5.7397867669216091E-4</v>
      </c>
      <c r="H49" s="2">
        <v>6569393</v>
      </c>
      <c r="J49" s="128">
        <f t="shared" si="1"/>
        <v>1.356842593031559E-3</v>
      </c>
    </row>
    <row r="50" spans="1:10">
      <c r="A50" s="177" t="s">
        <v>149</v>
      </c>
      <c r="B50" s="1" t="s">
        <v>327</v>
      </c>
      <c r="D50" s="2">
        <v>481</v>
      </c>
      <c r="F50" s="128">
        <f t="shared" si="0"/>
        <v>1.3804187174446469E-3</v>
      </c>
      <c r="H50" s="2">
        <v>6477215</v>
      </c>
      <c r="J50" s="128">
        <f t="shared" si="1"/>
        <v>1.3378041466270793E-3</v>
      </c>
    </row>
    <row r="51" spans="1:10">
      <c r="A51" s="177" t="s">
        <v>173</v>
      </c>
      <c r="B51" s="1" t="s">
        <v>330</v>
      </c>
      <c r="D51" s="2">
        <v>864</v>
      </c>
      <c r="F51" s="128">
        <f t="shared" si="0"/>
        <v>2.4795878833101352E-3</v>
      </c>
      <c r="H51" s="2">
        <v>6412691</v>
      </c>
      <c r="J51" s="128">
        <f t="shared" si="1"/>
        <v>1.3244773580679586E-3</v>
      </c>
    </row>
    <row r="52" spans="1:10">
      <c r="A52" s="177" t="s">
        <v>127</v>
      </c>
      <c r="B52" s="1" t="s">
        <v>326</v>
      </c>
      <c r="D52" s="2">
        <v>890</v>
      </c>
      <c r="F52" s="128">
        <f t="shared" si="0"/>
        <v>2.5542051112801161E-3</v>
      </c>
      <c r="H52" s="2">
        <v>6405337</v>
      </c>
      <c r="J52" s="128">
        <f t="shared" si="1"/>
        <v>1.3229584627257019E-3</v>
      </c>
    </row>
    <row r="53" spans="1:10">
      <c r="A53" s="177" t="s">
        <v>188</v>
      </c>
      <c r="B53" s="1" t="s">
        <v>319</v>
      </c>
      <c r="D53" s="2">
        <v>290</v>
      </c>
      <c r="F53" s="128">
        <f t="shared" si="0"/>
        <v>8.3226908120363329E-4</v>
      </c>
      <c r="H53" s="2">
        <v>5583352</v>
      </c>
      <c r="J53" s="128">
        <f t="shared" si="1"/>
        <v>1.1531856604541609E-3</v>
      </c>
    </row>
    <row r="54" spans="1:10">
      <c r="A54" s="177" t="s">
        <v>139</v>
      </c>
      <c r="B54" s="1" t="s">
        <v>329</v>
      </c>
      <c r="D54" s="2">
        <v>752</v>
      </c>
      <c r="F54" s="128">
        <f t="shared" si="0"/>
        <v>2.1581598243625251E-3</v>
      </c>
      <c r="H54" s="2">
        <v>5389531</v>
      </c>
      <c r="J54" s="128">
        <f t="shared" si="1"/>
        <v>1.1131538663106274E-3</v>
      </c>
    </row>
    <row r="55" spans="1:10">
      <c r="A55" s="177" t="s">
        <v>269</v>
      </c>
      <c r="B55" s="1" t="s">
        <v>325</v>
      </c>
      <c r="D55" s="2">
        <v>515</v>
      </c>
      <c r="F55" s="128">
        <f t="shared" si="0"/>
        <v>1.4779950924823143E-3</v>
      </c>
      <c r="H55" s="2">
        <v>4828616</v>
      </c>
      <c r="J55" s="128">
        <f t="shared" si="1"/>
        <v>9.9730246830927508E-4</v>
      </c>
    </row>
    <row r="56" spans="1:10">
      <c r="A56" s="177" t="s">
        <v>104</v>
      </c>
      <c r="B56" s="1" t="s">
        <v>331</v>
      </c>
      <c r="D56" s="2">
        <v>201</v>
      </c>
      <c r="F56" s="128">
        <f t="shared" si="0"/>
        <v>5.7684857007562172E-4</v>
      </c>
      <c r="H56" s="2">
        <v>3208455</v>
      </c>
      <c r="J56" s="128">
        <f t="shared" si="1"/>
        <v>6.6267437521625979E-4</v>
      </c>
    </row>
    <row r="57" spans="1:10">
      <c r="A57" s="177" t="s">
        <v>323</v>
      </c>
      <c r="B57" s="1" t="s">
        <v>324</v>
      </c>
      <c r="D57" s="2">
        <v>135</v>
      </c>
      <c r="F57" s="128">
        <f t="shared" si="0"/>
        <v>3.8743560676720857E-4</v>
      </c>
      <c r="H57" s="2">
        <v>2492939</v>
      </c>
      <c r="J57" s="128">
        <f t="shared" si="1"/>
        <v>5.1489168284337707E-4</v>
      </c>
    </row>
    <row r="58" spans="1:10">
      <c r="A58" s="177" t="s">
        <v>333</v>
      </c>
      <c r="B58" s="1" t="s">
        <v>334</v>
      </c>
      <c r="D58" s="2">
        <v>70</v>
      </c>
      <c r="F58" s="128">
        <f t="shared" si="0"/>
        <v>2.0089253684225632E-4</v>
      </c>
      <c r="H58" s="2">
        <v>740506</v>
      </c>
      <c r="J58" s="128">
        <f t="shared" si="1"/>
        <v>1.5294412759221857E-4</v>
      </c>
    </row>
    <row r="59" spans="1:10">
      <c r="A59" s="177" t="s">
        <v>16</v>
      </c>
      <c r="B59" s="1" t="s">
        <v>335</v>
      </c>
      <c r="D59" s="2">
        <v>32</v>
      </c>
      <c r="F59" s="128">
        <f t="shared" si="0"/>
        <v>9.1836588270745748E-5</v>
      </c>
      <c r="H59" s="2">
        <v>376645</v>
      </c>
      <c r="J59" s="128">
        <f t="shared" si="1"/>
        <v>7.7792267634524463E-5</v>
      </c>
    </row>
    <row r="60" spans="1:10">
      <c r="A60" s="177" t="s">
        <v>98</v>
      </c>
      <c r="B60" s="1" t="s">
        <v>332</v>
      </c>
      <c r="D60" s="2">
        <v>38</v>
      </c>
      <c r="F60" s="128">
        <f t="shared" si="0"/>
        <v>1.0905594857151057E-4</v>
      </c>
      <c r="H60" s="2">
        <v>96647</v>
      </c>
      <c r="J60" s="128">
        <f t="shared" si="1"/>
        <v>1.9961473775236325E-5</v>
      </c>
    </row>
    <row r="61" spans="1:10" ht="6.75" customHeight="1"/>
    <row r="62" spans="1:10">
      <c r="B62" s="1" t="s">
        <v>67</v>
      </c>
      <c r="D62" s="2">
        <f>SUM(D6:D61)</f>
        <v>348445</v>
      </c>
      <c r="F62" s="128">
        <f>SUM(F6:F61)</f>
        <v>0.99999999999999978</v>
      </c>
      <c r="H62" s="2">
        <f>SUM(H6:H61)</f>
        <v>4841676576</v>
      </c>
      <c r="J62" s="128">
        <f>SUM(J6:J61)</f>
        <v>1.0000000000000002</v>
      </c>
    </row>
    <row r="64" spans="1:10" ht="25.5" customHeight="1">
      <c r="A64" s="129" t="s">
        <v>80</v>
      </c>
      <c r="B64" s="205" t="s">
        <v>81</v>
      </c>
      <c r="C64" s="205"/>
      <c r="D64" s="205"/>
      <c r="E64" s="205"/>
      <c r="F64" s="205"/>
      <c r="G64" s="205"/>
      <c r="H64" s="205"/>
      <c r="I64" s="205"/>
      <c r="J64" s="205"/>
    </row>
    <row r="65" spans="2:2">
      <c r="B65" s="1" t="s">
        <v>274</v>
      </c>
    </row>
    <row r="83" spans="8:8">
      <c r="H83" s="2"/>
    </row>
  </sheetData>
  <mergeCells count="3">
    <mergeCell ref="C4:D4"/>
    <mergeCell ref="C5:D5"/>
    <mergeCell ref="B64:J64"/>
  </mergeCells>
  <printOptions horizontalCentered="1"/>
  <pageMargins left="0.65" right="0.5" top="0.75" bottom="0.6" header="0" footer="0"/>
  <pageSetup scale="8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C65B5-55B6-40BE-8062-61DBB9C87D3C}">
  <dimension ref="A1:I34"/>
  <sheetViews>
    <sheetView zoomScale="93" zoomScaleNormal="93" workbookViewId="0">
      <selection activeCell="O1" sqref="O1"/>
    </sheetView>
  </sheetViews>
  <sheetFormatPr defaultRowHeight="15"/>
  <sheetData>
    <row r="1" spans="1:9" ht="15" customHeight="1">
      <c r="A1" s="139"/>
      <c r="B1" s="139"/>
      <c r="C1" s="139"/>
      <c r="D1" s="139"/>
      <c r="E1" s="139"/>
      <c r="F1" s="139"/>
      <c r="G1" s="139"/>
      <c r="H1" s="139"/>
      <c r="I1" s="139"/>
    </row>
    <row r="2" spans="1:9">
      <c r="A2" s="139"/>
      <c r="B2" s="139"/>
      <c r="C2" s="139"/>
      <c r="D2" s="139"/>
      <c r="E2" s="139"/>
      <c r="F2" s="139"/>
      <c r="G2" s="139"/>
      <c r="H2" s="139"/>
      <c r="I2" s="139"/>
    </row>
    <row r="3" spans="1:9">
      <c r="A3" s="139"/>
      <c r="B3" s="139"/>
      <c r="C3" s="139"/>
      <c r="D3" s="139"/>
      <c r="E3" s="139"/>
      <c r="F3" s="139"/>
      <c r="G3" s="139"/>
      <c r="H3" s="139"/>
      <c r="I3" s="139"/>
    </row>
    <row r="4" spans="1:9">
      <c r="A4" s="139"/>
      <c r="B4" s="139"/>
      <c r="C4" s="139"/>
      <c r="D4" s="139"/>
      <c r="E4" s="139"/>
      <c r="F4" s="139"/>
      <c r="G4" s="139"/>
      <c r="H4" s="139"/>
      <c r="I4" s="139"/>
    </row>
    <row r="5" spans="1:9">
      <c r="A5" s="139"/>
      <c r="B5" s="139"/>
      <c r="C5" s="139"/>
      <c r="D5" s="139"/>
      <c r="E5" s="139"/>
      <c r="F5" s="139"/>
      <c r="G5" s="139"/>
      <c r="H5" s="139"/>
      <c r="I5" s="139"/>
    </row>
    <row r="6" spans="1:9">
      <c r="A6" s="139"/>
      <c r="B6" s="139"/>
      <c r="C6" s="139"/>
      <c r="D6" s="139"/>
      <c r="E6" s="139"/>
      <c r="F6" s="139"/>
      <c r="G6" s="139"/>
      <c r="H6" s="139"/>
      <c r="I6" s="139"/>
    </row>
    <row r="8" spans="1:9">
      <c r="A8" s="140"/>
      <c r="B8" s="140"/>
      <c r="C8" s="140"/>
      <c r="D8" s="140"/>
      <c r="E8" s="140"/>
      <c r="F8" s="140"/>
      <c r="G8" s="140"/>
      <c r="H8" s="140"/>
      <c r="I8" s="140"/>
    </row>
    <row r="9" spans="1:9">
      <c r="A9" s="140"/>
      <c r="B9" s="140"/>
      <c r="C9" s="140"/>
      <c r="D9" s="140"/>
      <c r="E9" s="140"/>
      <c r="F9" s="140"/>
      <c r="G9" s="140"/>
      <c r="H9" s="140"/>
      <c r="I9" s="140"/>
    </row>
    <row r="10" spans="1:9">
      <c r="A10" s="140"/>
      <c r="B10" s="140"/>
      <c r="C10" s="140"/>
      <c r="D10" s="140"/>
      <c r="E10" s="140"/>
      <c r="F10" s="140"/>
      <c r="G10" s="140"/>
      <c r="H10" s="140"/>
      <c r="I10" s="140"/>
    </row>
    <row r="11" spans="1:9">
      <c r="A11" s="140"/>
      <c r="B11" s="140"/>
      <c r="C11" s="140"/>
      <c r="D11" s="140"/>
      <c r="E11" s="140"/>
      <c r="F11" s="140"/>
      <c r="G11" s="140"/>
      <c r="H11" s="140"/>
      <c r="I11" s="140"/>
    </row>
    <row r="12" spans="1:9">
      <c r="A12" s="140"/>
      <c r="B12" s="140"/>
      <c r="C12" s="140"/>
      <c r="D12" s="140"/>
      <c r="E12" s="140"/>
      <c r="F12" s="140"/>
      <c r="G12" s="140"/>
      <c r="H12" s="140"/>
      <c r="I12" s="140"/>
    </row>
    <row r="13" spans="1:9">
      <c r="A13" s="140"/>
      <c r="B13" s="140"/>
      <c r="C13" s="140"/>
      <c r="D13" s="140"/>
      <c r="E13" s="140"/>
      <c r="F13" s="140"/>
      <c r="G13" s="140"/>
      <c r="H13" s="140"/>
      <c r="I13" s="140"/>
    </row>
    <row r="14" spans="1:9">
      <c r="A14" s="140"/>
      <c r="B14" s="140"/>
      <c r="C14" s="140"/>
      <c r="D14" s="140"/>
      <c r="E14" s="140"/>
      <c r="F14" s="140"/>
      <c r="G14" s="140"/>
      <c r="H14" s="140"/>
      <c r="I14" s="140"/>
    </row>
    <row r="15" spans="1:9">
      <c r="A15" s="140"/>
      <c r="B15" s="140"/>
      <c r="C15" s="140"/>
      <c r="D15" s="140"/>
      <c r="E15" s="140"/>
      <c r="F15" s="140"/>
      <c r="G15" s="140"/>
      <c r="H15" s="140"/>
      <c r="I15" s="140"/>
    </row>
    <row r="16" spans="1:9">
      <c r="A16" s="140"/>
      <c r="B16" s="140"/>
      <c r="C16" s="140"/>
      <c r="D16" s="140"/>
      <c r="E16" s="140"/>
      <c r="F16" s="140"/>
      <c r="G16" s="140"/>
      <c r="H16" s="140"/>
      <c r="I16" s="140"/>
    </row>
    <row r="17" spans="1:9">
      <c r="A17" s="140"/>
      <c r="B17" s="140"/>
      <c r="C17" s="140"/>
      <c r="D17" s="140"/>
      <c r="E17" s="140"/>
      <c r="F17" s="140"/>
      <c r="G17" s="140"/>
      <c r="H17" s="140"/>
      <c r="I17" s="140"/>
    </row>
    <row r="18" spans="1:9">
      <c r="A18" s="140"/>
      <c r="B18" s="140"/>
      <c r="C18" s="140"/>
      <c r="D18" s="140"/>
      <c r="E18" s="140"/>
      <c r="F18" s="140"/>
      <c r="G18" s="140"/>
      <c r="H18" s="140"/>
      <c r="I18" s="140"/>
    </row>
    <row r="19" spans="1:9">
      <c r="A19" s="140"/>
      <c r="B19" s="140"/>
      <c r="C19" s="140"/>
      <c r="D19" s="140"/>
      <c r="E19" s="140"/>
      <c r="F19" s="140"/>
      <c r="G19" s="140"/>
      <c r="H19" s="140"/>
      <c r="I19" s="140"/>
    </row>
    <row r="20" spans="1:9">
      <c r="A20" s="140"/>
      <c r="B20" s="140"/>
      <c r="C20" s="140"/>
      <c r="D20" s="140"/>
      <c r="E20" s="140"/>
      <c r="F20" s="140"/>
      <c r="G20" s="140"/>
      <c r="H20" s="140"/>
      <c r="I20" s="140"/>
    </row>
    <row r="21" spans="1:9">
      <c r="A21" s="140"/>
      <c r="B21" s="140"/>
      <c r="C21" s="140"/>
      <c r="D21" s="140"/>
      <c r="E21" s="140"/>
      <c r="F21" s="140"/>
      <c r="G21" s="140"/>
      <c r="H21" s="140"/>
      <c r="I21" s="140"/>
    </row>
    <row r="22" spans="1:9">
      <c r="A22" s="140"/>
      <c r="B22" s="140"/>
      <c r="C22" s="140"/>
      <c r="D22" s="140"/>
      <c r="E22" s="140"/>
      <c r="F22" s="140"/>
      <c r="G22" s="140"/>
      <c r="H22" s="140"/>
      <c r="I22" s="140"/>
    </row>
    <row r="23" spans="1:9">
      <c r="A23" s="140"/>
      <c r="B23" s="140"/>
      <c r="C23" s="140"/>
      <c r="D23" s="140"/>
      <c r="E23" s="140"/>
      <c r="F23" s="140"/>
      <c r="G23" s="140"/>
      <c r="H23" s="140"/>
      <c r="I23" s="140"/>
    </row>
    <row r="24" spans="1:9">
      <c r="A24" s="140"/>
      <c r="B24" s="140"/>
      <c r="C24" s="140"/>
      <c r="D24" s="140"/>
      <c r="E24" s="140"/>
      <c r="F24" s="140"/>
      <c r="G24" s="140"/>
      <c r="H24" s="140"/>
      <c r="I24" s="140"/>
    </row>
    <row r="25" spans="1:9">
      <c r="A25" s="140"/>
      <c r="B25" s="140"/>
      <c r="C25" s="140"/>
      <c r="D25" s="140"/>
      <c r="E25" s="140"/>
      <c r="F25" s="140"/>
      <c r="G25" s="140"/>
      <c r="H25" s="140"/>
      <c r="I25" s="140"/>
    </row>
    <row r="26" spans="1:9">
      <c r="A26" s="140"/>
      <c r="B26" s="140"/>
      <c r="C26" s="140"/>
      <c r="D26" s="140"/>
      <c r="E26" s="140"/>
      <c r="F26" s="140"/>
      <c r="G26" s="140"/>
      <c r="H26" s="140"/>
      <c r="I26" s="140"/>
    </row>
    <row r="27" spans="1:9">
      <c r="A27" s="140"/>
      <c r="B27" s="140"/>
      <c r="C27" s="140"/>
      <c r="D27" s="140"/>
      <c r="E27" s="140"/>
      <c r="F27" s="140"/>
      <c r="G27" s="140"/>
      <c r="H27" s="140"/>
      <c r="I27" s="140"/>
    </row>
    <row r="28" spans="1:9">
      <c r="A28" s="140"/>
      <c r="B28" s="140"/>
      <c r="C28" s="140"/>
      <c r="D28" s="140"/>
      <c r="E28" s="140"/>
      <c r="F28" s="140"/>
      <c r="G28" s="140"/>
      <c r="H28" s="140"/>
      <c r="I28" s="140"/>
    </row>
    <row r="29" spans="1:9">
      <c r="A29" s="140"/>
      <c r="B29" s="140"/>
      <c r="C29" s="140"/>
      <c r="D29" s="140"/>
      <c r="E29" s="140"/>
      <c r="F29" s="140"/>
      <c r="G29" s="140"/>
      <c r="H29" s="140"/>
      <c r="I29" s="140"/>
    </row>
    <row r="30" spans="1:9">
      <c r="A30" s="140"/>
      <c r="B30" s="140"/>
      <c r="C30" s="140"/>
      <c r="D30" s="140"/>
      <c r="E30" s="140"/>
      <c r="F30" s="140"/>
      <c r="G30" s="140"/>
      <c r="H30" s="140"/>
      <c r="I30" s="140"/>
    </row>
    <row r="31" spans="1:9">
      <c r="A31" s="140"/>
      <c r="B31" s="140"/>
      <c r="C31" s="140"/>
      <c r="D31" s="140"/>
      <c r="E31" s="140"/>
      <c r="F31" s="140"/>
      <c r="G31" s="140"/>
      <c r="H31" s="140"/>
      <c r="I31" s="140"/>
    </row>
    <row r="32" spans="1:9">
      <c r="A32" s="140"/>
      <c r="B32" s="140"/>
      <c r="C32" s="140"/>
      <c r="D32" s="140"/>
      <c r="E32" s="140"/>
      <c r="F32" s="140"/>
      <c r="G32" s="140"/>
      <c r="H32" s="140"/>
      <c r="I32" s="140"/>
    </row>
    <row r="33" spans="1:9">
      <c r="A33" s="140"/>
      <c r="B33" s="140"/>
      <c r="C33" s="140"/>
      <c r="D33" s="140"/>
      <c r="E33" s="140"/>
      <c r="F33" s="140"/>
      <c r="G33" s="140"/>
      <c r="H33" s="140"/>
      <c r="I33" s="140"/>
    </row>
    <row r="34" spans="1:9">
      <c r="A34" s="140"/>
      <c r="B34" s="140"/>
      <c r="C34" s="140"/>
      <c r="D34" s="140"/>
      <c r="E34" s="140"/>
      <c r="F34" s="140"/>
      <c r="G34" s="140"/>
      <c r="H34" s="140"/>
      <c r="I34" s="140"/>
    </row>
  </sheetData>
  <sheetProtection sheet="1" objects="1" scenarios="1"/>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4"/>
  <sheetViews>
    <sheetView zoomScaleNormal="100" workbookViewId="0"/>
  </sheetViews>
  <sheetFormatPr defaultRowHeight="12.75"/>
  <cols>
    <col min="1" max="1" width="3.140625" style="68" customWidth="1"/>
    <col min="2" max="2" width="9" style="68" customWidth="1"/>
    <col min="3" max="3" width="35.5703125" style="68" customWidth="1"/>
    <col min="4" max="4" width="11" style="68" customWidth="1"/>
    <col min="5" max="5" width="0.85546875" style="68" customWidth="1"/>
    <col min="6" max="11" width="10.28515625" style="68" customWidth="1"/>
    <col min="12" max="12" width="0.85546875" style="68" customWidth="1"/>
    <col min="13" max="16384" width="9.140625" style="68"/>
  </cols>
  <sheetData>
    <row r="1" spans="1:12">
      <c r="K1" s="68" t="s">
        <v>458</v>
      </c>
    </row>
    <row r="3" spans="1:12">
      <c r="B3" s="188" t="s">
        <v>395</v>
      </c>
      <c r="C3" s="188"/>
      <c r="D3" s="188"/>
      <c r="E3" s="188"/>
      <c r="F3" s="188"/>
      <c r="G3" s="188"/>
      <c r="H3" s="188"/>
      <c r="I3" s="188"/>
      <c r="J3" s="189"/>
      <c r="K3" s="189"/>
    </row>
    <row r="6" spans="1:12" ht="19.5" customHeight="1">
      <c r="B6" s="190"/>
      <c r="C6" s="191"/>
      <c r="D6" s="192">
        <v>2022</v>
      </c>
      <c r="E6" s="193"/>
      <c r="F6" s="194"/>
      <c r="G6" s="69" t="s">
        <v>505</v>
      </c>
      <c r="H6" s="69" t="s">
        <v>493</v>
      </c>
      <c r="I6" s="69">
        <v>2019</v>
      </c>
      <c r="J6" s="69">
        <v>2018</v>
      </c>
      <c r="K6" s="69">
        <v>2017</v>
      </c>
      <c r="L6" s="68">
        <v>2014</v>
      </c>
    </row>
    <row r="7" spans="1:12" ht="57.75" customHeight="1">
      <c r="B7" s="181" t="s">
        <v>396</v>
      </c>
      <c r="C7" s="182"/>
      <c r="D7" s="183" t="s">
        <v>397</v>
      </c>
      <c r="E7" s="184"/>
      <c r="F7" s="70" t="s">
        <v>398</v>
      </c>
      <c r="G7" s="70" t="s">
        <v>398</v>
      </c>
      <c r="H7" s="70" t="s">
        <v>398</v>
      </c>
      <c r="I7" s="70" t="s">
        <v>398</v>
      </c>
      <c r="J7" s="70" t="s">
        <v>398</v>
      </c>
      <c r="K7" s="70" t="s">
        <v>399</v>
      </c>
    </row>
    <row r="8" spans="1:12" s="71" customFormat="1" ht="18" customHeight="1">
      <c r="A8" s="71">
        <v>1</v>
      </c>
      <c r="B8" s="72" t="s">
        <v>400</v>
      </c>
      <c r="C8" s="72"/>
      <c r="D8" s="73">
        <v>1418330.8724122345</v>
      </c>
      <c r="E8" s="74"/>
      <c r="F8" s="75">
        <f>D8/$D$24</f>
        <v>0.32142158118173675</v>
      </c>
      <c r="G8" s="99">
        <v>0.31827181177248104</v>
      </c>
      <c r="H8" s="99">
        <v>0.31279539068486178</v>
      </c>
      <c r="I8" s="99">
        <v>0.31869402078498099</v>
      </c>
      <c r="J8" s="99">
        <v>0.31124182471321749</v>
      </c>
      <c r="K8" s="100">
        <v>0.28315829084212063</v>
      </c>
    </row>
    <row r="9" spans="1:12" s="71" customFormat="1" ht="18" customHeight="1">
      <c r="A9" s="71">
        <v>2</v>
      </c>
      <c r="B9" s="76" t="s">
        <v>401</v>
      </c>
      <c r="C9" s="76"/>
      <c r="D9" s="77">
        <v>1177136.927683257</v>
      </c>
      <c r="E9" s="78"/>
      <c r="F9" s="79">
        <f t="shared" ref="F9:F22" si="0">D9/$D$24</f>
        <v>0.26676230484912938</v>
      </c>
      <c r="G9" s="104">
        <v>0.26709709730911702</v>
      </c>
      <c r="H9" s="104">
        <v>0.27304640774457695</v>
      </c>
      <c r="I9" s="104">
        <v>0.2642654607737645</v>
      </c>
      <c r="J9" s="104">
        <v>0.26226566775122478</v>
      </c>
      <c r="K9" s="105">
        <v>0.26927791228947451</v>
      </c>
    </row>
    <row r="10" spans="1:12" s="71" customFormat="1" ht="18" customHeight="1">
      <c r="A10" s="71">
        <v>3</v>
      </c>
      <c r="B10" s="76" t="s">
        <v>402</v>
      </c>
      <c r="C10" s="76"/>
      <c r="D10" s="77">
        <v>367735.26878493273</v>
      </c>
      <c r="E10" s="78"/>
      <c r="F10" s="79">
        <f t="shared" si="0"/>
        <v>8.3336021127508847E-2</v>
      </c>
      <c r="G10" s="104">
        <v>7.5364648491776057E-2</v>
      </c>
      <c r="H10" s="104">
        <v>6.4096117227137997E-2</v>
      </c>
      <c r="I10" s="104">
        <v>6.3140437060425034E-2</v>
      </c>
      <c r="J10" s="104">
        <v>6.1380500018015344E-2</v>
      </c>
      <c r="K10" s="105">
        <v>6.7111190695434239E-2</v>
      </c>
    </row>
    <row r="11" spans="1:12" s="71" customFormat="1" ht="18" customHeight="1">
      <c r="A11" s="71">
        <v>4</v>
      </c>
      <c r="B11" s="76" t="s">
        <v>404</v>
      </c>
      <c r="C11" s="76"/>
      <c r="D11" s="77">
        <v>302939.12873494456</v>
      </c>
      <c r="E11" s="78"/>
      <c r="F11" s="79">
        <f t="shared" si="0"/>
        <v>6.8651945504224265E-2</v>
      </c>
      <c r="G11" s="104">
        <v>7.3768092788563541E-2</v>
      </c>
      <c r="H11" s="104">
        <v>6.8666814618642477E-2</v>
      </c>
      <c r="I11" s="104">
        <v>6.6214746432269114E-2</v>
      </c>
      <c r="J11" s="104">
        <v>6.984573523183972E-2</v>
      </c>
      <c r="K11" s="105">
        <v>7.4060365035349185E-2</v>
      </c>
    </row>
    <row r="12" spans="1:12" s="71" customFormat="1" ht="18" customHeight="1">
      <c r="A12" s="71">
        <v>5</v>
      </c>
      <c r="B12" s="76" t="s">
        <v>408</v>
      </c>
      <c r="C12" s="76"/>
      <c r="D12" s="77">
        <v>295210.14732007805</v>
      </c>
      <c r="E12" s="78"/>
      <c r="F12" s="79">
        <f t="shared" si="0"/>
        <v>6.6900406793750075E-2</v>
      </c>
      <c r="G12" s="104">
        <v>6.6900406793750075E-2</v>
      </c>
      <c r="H12" s="104">
        <v>6.6900406793750075E-2</v>
      </c>
      <c r="I12" s="104">
        <v>6.7257089910359308E-2</v>
      </c>
      <c r="J12" s="104">
        <v>6.1205016347558545E-2</v>
      </c>
      <c r="K12" s="105">
        <v>5.262755085665162E-2</v>
      </c>
    </row>
    <row r="13" spans="1:12" s="71" customFormat="1" ht="18" customHeight="1">
      <c r="A13" s="71">
        <v>6</v>
      </c>
      <c r="B13" s="76" t="s">
        <v>407</v>
      </c>
      <c r="C13" s="76"/>
      <c r="D13" s="77">
        <v>229559.16720786446</v>
      </c>
      <c r="E13" s="78"/>
      <c r="F13" s="79">
        <f t="shared" si="0"/>
        <v>5.2022607653758358E-2</v>
      </c>
      <c r="G13" s="104">
        <v>4.8278214631452716E-2</v>
      </c>
      <c r="H13" s="104">
        <v>5.0761777524198651E-2</v>
      </c>
      <c r="I13" s="104">
        <v>5.1624537633765469E-2</v>
      </c>
      <c r="J13" s="104">
        <v>5.4997237041183408E-2</v>
      </c>
      <c r="K13" s="105">
        <v>5.5931811310600502E-2</v>
      </c>
    </row>
    <row r="14" spans="1:12" s="71" customFormat="1" ht="18" customHeight="1">
      <c r="A14" s="71">
        <v>7</v>
      </c>
      <c r="B14" s="76" t="s">
        <v>406</v>
      </c>
      <c r="C14" s="76"/>
      <c r="D14" s="77">
        <v>204149.62322326435</v>
      </c>
      <c r="E14" s="78"/>
      <c r="F14" s="79">
        <f t="shared" si="0"/>
        <v>4.6264306848568464E-2</v>
      </c>
      <c r="G14" s="104">
        <v>5.3220913020164178E-2</v>
      </c>
      <c r="H14" s="104">
        <v>5.9671369756006447E-2</v>
      </c>
      <c r="I14" s="104">
        <v>6.059615411136033E-2</v>
      </c>
      <c r="J14" s="104">
        <v>6.3382755393026402E-2</v>
      </c>
      <c r="K14" s="105">
        <v>6.3671229884197739E-2</v>
      </c>
    </row>
    <row r="15" spans="1:12" s="71" customFormat="1" ht="18" customHeight="1">
      <c r="A15" s="71">
        <v>8</v>
      </c>
      <c r="B15" s="76" t="s">
        <v>506</v>
      </c>
      <c r="C15" s="76"/>
      <c r="D15" s="77">
        <v>122700.94252723496</v>
      </c>
      <c r="E15" s="78"/>
      <c r="F15" s="79">
        <f t="shared" si="0"/>
        <v>2.7806439052206214E-2</v>
      </c>
      <c r="G15" s="104">
        <v>2.780643905220621E-2</v>
      </c>
      <c r="H15" s="104">
        <v>2.780643905220621E-2</v>
      </c>
      <c r="I15" s="104">
        <v>3.1741334576910349E-2</v>
      </c>
      <c r="J15" s="104">
        <v>3.2456839282342095E-2</v>
      </c>
      <c r="K15" s="105">
        <v>3.4217745656490238E-2</v>
      </c>
    </row>
    <row r="16" spans="1:12" s="71" customFormat="1" ht="18" customHeight="1">
      <c r="A16" s="71">
        <v>9</v>
      </c>
      <c r="B16" s="76" t="s">
        <v>405</v>
      </c>
      <c r="C16" s="76"/>
      <c r="D16" s="77">
        <v>78672.139814424052</v>
      </c>
      <c r="E16" s="78"/>
      <c r="F16" s="79">
        <f t="shared" si="0"/>
        <v>1.7828649200236302E-2</v>
      </c>
      <c r="G16" s="104">
        <v>2.0550647924508347E-2</v>
      </c>
      <c r="H16" s="104">
        <v>2.3979263252369768E-2</v>
      </c>
      <c r="I16" s="104">
        <v>2.9582798497733761E-2</v>
      </c>
      <c r="J16" s="104">
        <v>3.5892546726873337E-2</v>
      </c>
      <c r="K16" s="105">
        <v>4.1832980259855844E-2</v>
      </c>
    </row>
    <row r="17" spans="1:11" s="71" customFormat="1" ht="18" customHeight="1">
      <c r="A17" s="71">
        <v>10</v>
      </c>
      <c r="B17" s="76" t="s">
        <v>472</v>
      </c>
      <c r="C17" s="76"/>
      <c r="D17" s="77">
        <v>74153.752010661963</v>
      </c>
      <c r="E17" s="78"/>
      <c r="F17" s="79">
        <f t="shared" si="0"/>
        <v>1.6804693943725905E-2</v>
      </c>
      <c r="G17" s="104">
        <v>1.4209614441294482E-2</v>
      </c>
      <c r="H17" s="104">
        <v>1.1947750048973546E-2</v>
      </c>
      <c r="I17" s="104">
        <v>1.0219753306754679E-2</v>
      </c>
      <c r="J17" s="104">
        <v>7.7354464341575172E-3</v>
      </c>
      <c r="K17" s="105">
        <v>6.6927705423965788E-3</v>
      </c>
    </row>
    <row r="18" spans="1:11" s="71" customFormat="1" ht="18" customHeight="1">
      <c r="A18" s="71">
        <v>11</v>
      </c>
      <c r="B18" s="76" t="s">
        <v>403</v>
      </c>
      <c r="C18" s="80"/>
      <c r="D18" s="77">
        <v>60920.120889063393</v>
      </c>
      <c r="E18" s="78"/>
      <c r="F18" s="79">
        <f t="shared" si="0"/>
        <v>1.3805693694478169E-2</v>
      </c>
      <c r="G18" s="104">
        <v>1.575183235759129E-2</v>
      </c>
      <c r="H18" s="104">
        <v>1.81421204317114E-2</v>
      </c>
      <c r="I18" s="104">
        <v>1.8851266561368315E-2</v>
      </c>
      <c r="J18" s="104">
        <v>2.3321368797719823E-2</v>
      </c>
      <c r="K18" s="105">
        <v>3.5730519576616201E-2</v>
      </c>
    </row>
    <row r="19" spans="1:11" s="71" customFormat="1" ht="18" customHeight="1">
      <c r="A19" s="71">
        <v>12</v>
      </c>
      <c r="B19" s="76" t="s">
        <v>410</v>
      </c>
      <c r="C19" s="80"/>
      <c r="D19" s="77">
        <v>28308.482423308116</v>
      </c>
      <c r="E19" s="78"/>
      <c r="F19" s="79">
        <f t="shared" si="0"/>
        <v>6.4152570872831613E-3</v>
      </c>
      <c r="G19" s="104">
        <v>5.8002300849712861E-3</v>
      </c>
      <c r="H19" s="104">
        <v>8.2778748896298968E-3</v>
      </c>
      <c r="I19" s="104">
        <v>4.3270435550211653E-3</v>
      </c>
      <c r="J19" s="104">
        <v>4.6823650821195342E-3</v>
      </c>
      <c r="K19" s="105">
        <v>3.5137566012619155E-3</v>
      </c>
    </row>
    <row r="20" spans="1:11" s="71" customFormat="1" ht="18" customHeight="1">
      <c r="A20" s="71">
        <v>13</v>
      </c>
      <c r="B20" s="76" t="s">
        <v>473</v>
      </c>
      <c r="C20" s="80"/>
      <c r="D20" s="77">
        <v>24751.62436961503</v>
      </c>
      <c r="E20" s="78"/>
      <c r="F20" s="79">
        <f t="shared" si="0"/>
        <v>5.6092033223301106E-3</v>
      </c>
      <c r="G20" s="104">
        <v>6.6543738020557724E-3</v>
      </c>
      <c r="H20" s="104">
        <v>7.5595089112963851E-3</v>
      </c>
      <c r="I20" s="104">
        <v>6.9453521215973747E-3</v>
      </c>
      <c r="J20" s="104">
        <v>6.0780714021312302E-3</v>
      </c>
      <c r="K20" s="105">
        <v>6.2215886961607654E-3</v>
      </c>
    </row>
    <row r="21" spans="1:11" s="71" customFormat="1" ht="18" customHeight="1">
      <c r="A21" s="71">
        <v>14</v>
      </c>
      <c r="B21" s="76" t="s">
        <v>409</v>
      </c>
      <c r="C21" s="76"/>
      <c r="D21" s="77">
        <v>22210.946709985408</v>
      </c>
      <c r="E21" s="78"/>
      <c r="F21" s="79">
        <f t="shared" si="0"/>
        <v>5.0334359562553797E-3</v>
      </c>
      <c r="G21" s="104">
        <v>4.9882237452593941E-3</v>
      </c>
      <c r="H21" s="104">
        <v>5.0113052798297954E-3</v>
      </c>
      <c r="I21" s="104">
        <v>5.2025508888809309E-3</v>
      </c>
      <c r="J21" s="104">
        <v>4.7931129914695206E-3</v>
      </c>
      <c r="K21" s="105">
        <v>4.6748451226564887E-3</v>
      </c>
    </row>
    <row r="22" spans="1:11" s="71" customFormat="1" ht="18" customHeight="1">
      <c r="A22" s="71">
        <v>15</v>
      </c>
      <c r="B22" s="81" t="s">
        <v>411</v>
      </c>
      <c r="C22" s="82"/>
      <c r="D22" s="83">
        <v>5901.7567720384313</v>
      </c>
      <c r="E22" s="82"/>
      <c r="F22" s="84">
        <f t="shared" si="0"/>
        <v>1.337453784808592E-3</v>
      </c>
      <c r="G22" s="88">
        <v>1.337453784808592E-3</v>
      </c>
      <c r="H22" s="88">
        <v>1.337453784808592E-3</v>
      </c>
      <c r="I22" s="88">
        <v>1.3374537848085922E-3</v>
      </c>
      <c r="J22" s="88">
        <v>7.2151278712138261E-4</v>
      </c>
      <c r="K22" s="89">
        <v>1.2774426307335454E-3</v>
      </c>
    </row>
    <row r="23" spans="1:11" ht="18" hidden="1" customHeight="1">
      <c r="A23" s="68">
        <v>16</v>
      </c>
      <c r="B23" s="85" t="s">
        <v>412</v>
      </c>
      <c r="C23" s="86"/>
      <c r="D23" s="86"/>
      <c r="E23" s="86"/>
      <c r="F23" s="86"/>
      <c r="G23" s="86"/>
      <c r="H23" s="86"/>
      <c r="I23" s="86"/>
      <c r="J23" s="88">
        <v>0</v>
      </c>
      <c r="K23" s="89">
        <v>0</v>
      </c>
    </row>
    <row r="24" spans="1:11" ht="20.100000000000001" customHeight="1">
      <c r="B24" s="90" t="s">
        <v>413</v>
      </c>
      <c r="C24" s="90"/>
      <c r="D24" s="91">
        <f>SUM(D8:D23)</f>
        <v>4412680.9008829072</v>
      </c>
      <c r="E24" s="90"/>
      <c r="F24" s="92">
        <f t="shared" ref="F24:K24" si="1">SUM(F8:F23)</f>
        <v>0.99999999999999978</v>
      </c>
      <c r="G24" s="92">
        <f t="shared" si="1"/>
        <v>1.0000000000000002</v>
      </c>
      <c r="H24" s="92">
        <f t="shared" si="1"/>
        <v>1</v>
      </c>
      <c r="I24" s="92">
        <f t="shared" si="1"/>
        <v>0.99999999999999978</v>
      </c>
      <c r="J24" s="92">
        <f t="shared" si="1"/>
        <v>1.0000000000000002</v>
      </c>
      <c r="K24" s="92">
        <f t="shared" si="1"/>
        <v>1</v>
      </c>
    </row>
    <row r="25" spans="1:11" ht="20.100000000000001" customHeight="1">
      <c r="B25" s="90"/>
      <c r="C25" s="90"/>
      <c r="D25" s="90"/>
      <c r="E25" s="90"/>
      <c r="F25" s="90"/>
      <c r="G25" s="90"/>
      <c r="H25" s="90"/>
      <c r="I25" s="90"/>
      <c r="J25" s="92"/>
      <c r="K25" s="92"/>
    </row>
    <row r="26" spans="1:11" ht="15" customHeight="1">
      <c r="A26" s="94" t="s">
        <v>337</v>
      </c>
      <c r="B26" s="185" t="s">
        <v>414</v>
      </c>
      <c r="C26" s="185"/>
      <c r="D26" s="185"/>
      <c r="E26" s="185"/>
      <c r="F26" s="185"/>
      <c r="G26" s="185"/>
      <c r="H26" s="185"/>
      <c r="I26" s="185"/>
      <c r="J26" s="186"/>
      <c r="K26" s="186"/>
    </row>
    <row r="27" spans="1:11" ht="41.25" customHeight="1">
      <c r="A27" s="94" t="s">
        <v>375</v>
      </c>
      <c r="B27" s="185" t="str">
        <f>'Exh1.1'!B37</f>
        <v>Medical Cost Containment Program (MCCP) costs on claims covered by policies incepting prior to July 1, 2010 are considered medical loss; those on claims covered by policies incepting July 1, 2010 and beyond are considered allocated loss adjustment expenses.  The amount of MCCP costs reported as allocated loss adjustment expenses for calendar year 2022 is $291 million.</v>
      </c>
      <c r="C27" s="185"/>
      <c r="D27" s="185"/>
      <c r="E27" s="185"/>
      <c r="F27" s="185"/>
      <c r="G27" s="185"/>
      <c r="H27" s="185"/>
      <c r="I27" s="185"/>
      <c r="J27" s="185"/>
      <c r="K27" s="185"/>
    </row>
    <row r="28" spans="1:11" ht="20.25" customHeight="1">
      <c r="A28" s="95"/>
      <c r="B28" s="185"/>
      <c r="C28" s="195"/>
      <c r="D28" s="195"/>
      <c r="E28" s="195"/>
      <c r="F28" s="195"/>
      <c r="G28" s="195"/>
      <c r="H28" s="195"/>
      <c r="I28" s="195"/>
      <c r="J28" s="195"/>
      <c r="K28" s="195"/>
    </row>
    <row r="29" spans="1:11" ht="12.75" customHeight="1">
      <c r="B29" s="90"/>
      <c r="C29" s="90"/>
      <c r="D29" s="90"/>
      <c r="E29" s="90"/>
      <c r="F29" s="90"/>
      <c r="G29" s="90"/>
      <c r="H29" s="90"/>
      <c r="I29" s="90"/>
      <c r="J29" s="92"/>
      <c r="K29" s="92"/>
    </row>
    <row r="30" spans="1:11" ht="12.75" customHeight="1">
      <c r="B30" s="68" t="s">
        <v>415</v>
      </c>
      <c r="C30" s="68" t="s">
        <v>416</v>
      </c>
      <c r="J30" s="92"/>
      <c r="K30" s="92"/>
    </row>
    <row r="31" spans="1:11" ht="12.75" customHeight="1">
      <c r="C31" s="68" t="s">
        <v>479</v>
      </c>
      <c r="J31" s="92"/>
      <c r="K31" s="92"/>
    </row>
    <row r="32" spans="1:11" ht="12.75" customHeight="1">
      <c r="B32" s="90"/>
      <c r="C32" s="90"/>
      <c r="D32" s="90"/>
      <c r="E32" s="90"/>
      <c r="F32" s="90"/>
      <c r="G32" s="90"/>
      <c r="H32" s="90"/>
      <c r="I32" s="90"/>
      <c r="J32" s="92"/>
      <c r="K32" s="92"/>
    </row>
    <row r="34" spans="1:11">
      <c r="K34" s="68" t="s">
        <v>459</v>
      </c>
    </row>
    <row r="35" spans="1:11">
      <c r="B35" s="188" t="s">
        <v>417</v>
      </c>
      <c r="C35" s="188"/>
      <c r="D35" s="188"/>
      <c r="E35" s="188"/>
      <c r="F35" s="188"/>
      <c r="G35" s="188"/>
      <c r="H35" s="188"/>
      <c r="I35" s="188"/>
      <c r="J35" s="189"/>
      <c r="K35" s="189"/>
    </row>
    <row r="38" spans="1:11" ht="32.25" customHeight="1">
      <c r="A38" s="71"/>
      <c r="B38" s="190"/>
      <c r="C38" s="191"/>
      <c r="D38" s="192">
        <v>2022</v>
      </c>
      <c r="E38" s="193"/>
      <c r="F38" s="194"/>
      <c r="G38" s="69" t="s">
        <v>505</v>
      </c>
      <c r="H38" s="69" t="s">
        <v>493</v>
      </c>
      <c r="I38" s="69">
        <v>2019</v>
      </c>
      <c r="J38" s="69">
        <v>2018</v>
      </c>
      <c r="K38" s="69">
        <v>2017</v>
      </c>
    </row>
    <row r="39" spans="1:11" ht="72" customHeight="1">
      <c r="A39" s="71"/>
      <c r="B39" s="181" t="s">
        <v>418</v>
      </c>
      <c r="C39" s="182"/>
      <c r="D39" s="183" t="s">
        <v>419</v>
      </c>
      <c r="E39" s="184"/>
      <c r="F39" s="70" t="s">
        <v>420</v>
      </c>
      <c r="G39" s="70" t="s">
        <v>420</v>
      </c>
      <c r="H39" s="70" t="s">
        <v>420</v>
      </c>
      <c r="I39" s="70" t="s">
        <v>420</v>
      </c>
      <c r="J39" s="70" t="s">
        <v>420</v>
      </c>
      <c r="K39" s="70" t="s">
        <v>420</v>
      </c>
    </row>
    <row r="40" spans="1:11" ht="18" customHeight="1">
      <c r="A40" s="68">
        <v>1</v>
      </c>
      <c r="B40" s="96" t="s">
        <v>421</v>
      </c>
      <c r="C40" s="96"/>
      <c r="D40" s="97">
        <v>469034.93838071759</v>
      </c>
      <c r="E40" s="98"/>
      <c r="F40" s="99">
        <f>D40/D$63</f>
        <v>0.19196597272098076</v>
      </c>
      <c r="G40" s="99">
        <v>0.21021893343987524</v>
      </c>
      <c r="H40" s="99">
        <v>0.21672403898243664</v>
      </c>
      <c r="I40" s="99">
        <v>0.21676930635702096</v>
      </c>
      <c r="J40" s="99">
        <v>0.21707359860151706</v>
      </c>
      <c r="K40" s="100">
        <v>0.20312222976733457</v>
      </c>
    </row>
    <row r="41" spans="1:11" ht="18" customHeight="1">
      <c r="A41" s="68">
        <v>2</v>
      </c>
      <c r="B41" s="101" t="s">
        <v>422</v>
      </c>
      <c r="C41" s="102"/>
      <c r="D41" s="103">
        <v>265713.66282056901</v>
      </c>
      <c r="E41" s="102"/>
      <c r="F41" s="104">
        <f t="shared" ref="F41:F62" si="2">D41/D$63</f>
        <v>0.10875092146590121</v>
      </c>
      <c r="G41" s="104">
        <v>0.10278853351691805</v>
      </c>
      <c r="H41" s="104">
        <v>9.2655707260743195E-2</v>
      </c>
      <c r="I41" s="104">
        <v>9.3084625073032695E-2</v>
      </c>
      <c r="J41" s="104">
        <v>9.8176145933873055E-2</v>
      </c>
      <c r="K41" s="105">
        <v>9.5784879388435232E-2</v>
      </c>
    </row>
    <row r="42" spans="1:11" ht="18" customHeight="1">
      <c r="A42" s="68">
        <v>3</v>
      </c>
      <c r="B42" s="101" t="s">
        <v>430</v>
      </c>
      <c r="C42" s="102"/>
      <c r="D42" s="103">
        <v>256950.03759255554</v>
      </c>
      <c r="E42" s="102"/>
      <c r="F42" s="104">
        <f t="shared" si="2"/>
        <v>0.10516415701874569</v>
      </c>
      <c r="G42" s="104">
        <v>0.10109063918845627</v>
      </c>
      <c r="H42" s="104">
        <v>9.8715860972675748E-2</v>
      </c>
      <c r="I42" s="104">
        <v>8.9443766280037362E-2</v>
      </c>
      <c r="J42" s="104">
        <v>7.3259282314170185E-2</v>
      </c>
      <c r="K42" s="105">
        <v>6.9514824412798229E-2</v>
      </c>
    </row>
    <row r="43" spans="1:11" ht="18" customHeight="1">
      <c r="A43" s="68">
        <v>4</v>
      </c>
      <c r="B43" s="101" t="s">
        <v>423</v>
      </c>
      <c r="C43" s="102"/>
      <c r="D43" s="103">
        <v>252825.21370899418</v>
      </c>
      <c r="E43" s="102"/>
      <c r="F43" s="104">
        <f t="shared" si="2"/>
        <v>0.10347595478834412</v>
      </c>
      <c r="G43" s="104">
        <v>9.9057300732559542E-2</v>
      </c>
      <c r="H43" s="104">
        <v>9.132103374370773E-2</v>
      </c>
      <c r="I43" s="104">
        <v>9.6334055717789385E-2</v>
      </c>
      <c r="J43" s="104">
        <v>0.10349258771397393</v>
      </c>
      <c r="K43" s="105">
        <v>0.10420721723118034</v>
      </c>
    </row>
    <row r="44" spans="1:11" ht="18" customHeight="1">
      <c r="A44" s="68">
        <v>5</v>
      </c>
      <c r="B44" s="101" t="s">
        <v>425</v>
      </c>
      <c r="C44" s="102"/>
      <c r="D44" s="103">
        <v>238523.52275547181</v>
      </c>
      <c r="E44" s="102"/>
      <c r="F44" s="104">
        <f t="shared" si="2"/>
        <v>9.7622578438756949E-2</v>
      </c>
      <c r="G44" s="104">
        <v>9.3494555486681619E-2</v>
      </c>
      <c r="H44" s="104">
        <v>9.8223023704783169E-2</v>
      </c>
      <c r="I44" s="104">
        <v>9.8275785696768203E-2</v>
      </c>
      <c r="J44" s="104">
        <v>0.10205958863515373</v>
      </c>
      <c r="K44" s="105">
        <v>9.3364110106585629E-2</v>
      </c>
    </row>
    <row r="45" spans="1:11" ht="18" customHeight="1">
      <c r="A45" s="68">
        <v>6</v>
      </c>
      <c r="B45" s="101" t="s">
        <v>424</v>
      </c>
      <c r="C45" s="102"/>
      <c r="D45" s="103">
        <v>215499.2601440376</v>
      </c>
      <c r="E45" s="102"/>
      <c r="F45" s="104">
        <f t="shared" si="2"/>
        <v>8.8199239990567307E-2</v>
      </c>
      <c r="G45" s="104">
        <v>9.0048580343215112E-2</v>
      </c>
      <c r="H45" s="104">
        <v>8.3883814042537558E-2</v>
      </c>
      <c r="I45" s="104">
        <v>9.1966059163960001E-2</v>
      </c>
      <c r="J45" s="104">
        <v>9.3843200272057628E-2</v>
      </c>
      <c r="K45" s="105">
        <v>0.1067868430989582</v>
      </c>
    </row>
    <row r="46" spans="1:11" ht="18" customHeight="1">
      <c r="A46" s="68">
        <v>7</v>
      </c>
      <c r="B46" s="101" t="s">
        <v>428</v>
      </c>
      <c r="C46" s="102"/>
      <c r="D46" s="103">
        <v>120237.03407475523</v>
      </c>
      <c r="E46" s="102"/>
      <c r="F46" s="104">
        <f t="shared" si="2"/>
        <v>4.9210447483788111E-2</v>
      </c>
      <c r="G46" s="104">
        <v>5.3103810151735271E-2</v>
      </c>
      <c r="H46" s="104">
        <v>4.5836316640343301E-2</v>
      </c>
      <c r="I46" s="104">
        <v>3.8621892382009866E-2</v>
      </c>
      <c r="J46" s="104">
        <v>3.3308112166477596E-2</v>
      </c>
      <c r="K46" s="105">
        <v>3.4986670573628455E-2</v>
      </c>
    </row>
    <row r="47" spans="1:11" ht="18" customHeight="1">
      <c r="A47" s="68">
        <v>8</v>
      </c>
      <c r="B47" s="101" t="s">
        <v>427</v>
      </c>
      <c r="C47" s="102"/>
      <c r="D47" s="103">
        <v>117849.28291199172</v>
      </c>
      <c r="E47" s="102"/>
      <c r="F47" s="104">
        <f t="shared" si="2"/>
        <v>4.8233191980908086E-2</v>
      </c>
      <c r="G47" s="104">
        <v>5.0073356024128227E-2</v>
      </c>
      <c r="H47" s="104">
        <v>5.1760834699019521E-2</v>
      </c>
      <c r="I47" s="104">
        <v>5.0518573801454129E-2</v>
      </c>
      <c r="J47" s="104">
        <v>5.4626644028333414E-2</v>
      </c>
      <c r="K47" s="105">
        <v>5.6308155186927826E-2</v>
      </c>
    </row>
    <row r="48" spans="1:11" ht="18" customHeight="1">
      <c r="A48" s="68">
        <v>9</v>
      </c>
      <c r="B48" s="101" t="s">
        <v>429</v>
      </c>
      <c r="C48" s="102"/>
      <c r="D48" s="103">
        <v>63568.077569873931</v>
      </c>
      <c r="E48" s="102"/>
      <c r="F48" s="104">
        <f t="shared" si="2"/>
        <v>2.6017055119246697E-2</v>
      </c>
      <c r="G48" s="104">
        <v>2.4151326657623925E-2</v>
      </c>
      <c r="H48" s="104">
        <v>2.3340221611593576E-2</v>
      </c>
      <c r="I48" s="104">
        <v>2.3392972508205247E-2</v>
      </c>
      <c r="J48" s="104">
        <v>2.4306690475298903E-2</v>
      </c>
      <c r="K48" s="105">
        <v>2.3547417654643389E-2</v>
      </c>
    </row>
    <row r="49" spans="1:11" ht="18" customHeight="1">
      <c r="A49" s="68">
        <v>10</v>
      </c>
      <c r="B49" s="101" t="s">
        <v>494</v>
      </c>
      <c r="C49" s="102"/>
      <c r="D49" s="103">
        <v>62001.88091116443</v>
      </c>
      <c r="E49" s="102"/>
      <c r="F49" s="104">
        <f t="shared" si="2"/>
        <v>2.5376044310756615E-2</v>
      </c>
      <c r="G49" s="104">
        <v>2.5240661481108456E-2</v>
      </c>
      <c r="H49" s="104">
        <v>2.5349496690274431E-2</v>
      </c>
      <c r="I49" s="104">
        <v>2.3119107975711043E-2</v>
      </c>
      <c r="J49" s="104">
        <v>1.9296565041983037E-2</v>
      </c>
      <c r="K49" s="105">
        <v>1.8733644732855294E-2</v>
      </c>
    </row>
    <row r="50" spans="1:11" ht="18" customHeight="1">
      <c r="A50" s="68">
        <v>11</v>
      </c>
      <c r="B50" s="101" t="s">
        <v>426</v>
      </c>
      <c r="C50" s="102"/>
      <c r="D50" s="103">
        <v>55851.225027727269</v>
      </c>
      <c r="E50" s="102"/>
      <c r="F50" s="104">
        <f t="shared" si="2"/>
        <v>2.2858712353328647E-2</v>
      </c>
      <c r="G50" s="104">
        <v>2.6274078494013735E-2</v>
      </c>
      <c r="H50" s="104">
        <v>3.1391805656009936E-2</v>
      </c>
      <c r="I50" s="104">
        <v>3.2340158767986626E-2</v>
      </c>
      <c r="J50" s="104">
        <v>3.7992526599547084E-2</v>
      </c>
      <c r="K50" s="105">
        <v>4.927734227528463E-2</v>
      </c>
    </row>
    <row r="51" spans="1:11" ht="18" customHeight="1">
      <c r="A51" s="68">
        <v>12</v>
      </c>
      <c r="B51" s="101" t="s">
        <v>432</v>
      </c>
      <c r="C51" s="102"/>
      <c r="D51" s="103">
        <v>55323.960221752168</v>
      </c>
      <c r="E51" s="102"/>
      <c r="F51" s="104">
        <f t="shared" si="2"/>
        <v>2.2642914140705111E-2</v>
      </c>
      <c r="G51" s="104">
        <v>2.2277179743359146E-2</v>
      </c>
      <c r="H51" s="104">
        <v>2.1858858287642474E-2</v>
      </c>
      <c r="I51" s="104">
        <v>2.0779547152797263E-2</v>
      </c>
      <c r="J51" s="104">
        <v>2.0878518038025571E-2</v>
      </c>
      <c r="K51" s="105">
        <v>2.0800353990087631E-2</v>
      </c>
    </row>
    <row r="52" spans="1:11" ht="18" customHeight="1">
      <c r="A52" s="68">
        <v>13</v>
      </c>
      <c r="B52" s="101" t="s">
        <v>495</v>
      </c>
      <c r="C52" s="102"/>
      <c r="D52" s="103">
        <v>53884.577775157435</v>
      </c>
      <c r="E52" s="102"/>
      <c r="F52" s="104">
        <f t="shared" si="2"/>
        <v>2.205380567805626E-2</v>
      </c>
      <c r="G52" s="104">
        <v>1.9184138616815675E-2</v>
      </c>
      <c r="H52" s="104">
        <v>2.1066767163416822E-2</v>
      </c>
      <c r="I52" s="104">
        <v>2.1053769123457931E-2</v>
      </c>
      <c r="J52" s="104">
        <v>2.2595240615379243E-2</v>
      </c>
      <c r="K52" s="105">
        <v>2.3759170962250123E-2</v>
      </c>
    </row>
    <row r="53" spans="1:11" ht="18" customHeight="1">
      <c r="A53" s="68">
        <v>14</v>
      </c>
      <c r="B53" s="101" t="s">
        <v>431</v>
      </c>
      <c r="C53" s="102"/>
      <c r="D53" s="103">
        <v>44425.361577344105</v>
      </c>
      <c r="E53" s="102"/>
      <c r="F53" s="104">
        <f t="shared" si="2"/>
        <v>1.8182350718090438E-2</v>
      </c>
      <c r="G53" s="104">
        <v>1.8139750421060547E-2</v>
      </c>
      <c r="H53" s="104">
        <v>1.9386663205867908E-2</v>
      </c>
      <c r="I53" s="104">
        <v>1.5612336063879904E-2</v>
      </c>
      <c r="J53" s="104">
        <v>1.4164309067516501E-2</v>
      </c>
      <c r="K53" s="105">
        <v>9.9538934837119092E-3</v>
      </c>
    </row>
    <row r="54" spans="1:11" ht="18" customHeight="1">
      <c r="A54" s="68">
        <v>15</v>
      </c>
      <c r="B54" s="101" t="s">
        <v>433</v>
      </c>
      <c r="C54" s="102"/>
      <c r="D54" s="103">
        <v>31595.089917848309</v>
      </c>
      <c r="E54" s="102"/>
      <c r="F54" s="104">
        <f t="shared" si="2"/>
        <v>1.2931194827886083E-2</v>
      </c>
      <c r="G54" s="104">
        <v>9.4780126548877144E-3</v>
      </c>
      <c r="H54" s="104">
        <v>1.2846532637844941E-2</v>
      </c>
      <c r="I54" s="104">
        <v>1.532923430246466E-2</v>
      </c>
      <c r="J54" s="104">
        <v>1.7349229243065305E-2</v>
      </c>
      <c r="K54" s="105">
        <v>1.7413386141676767E-2</v>
      </c>
    </row>
    <row r="55" spans="1:11" ht="18" customHeight="1">
      <c r="A55" s="68">
        <v>16</v>
      </c>
      <c r="B55" s="101" t="s">
        <v>435</v>
      </c>
      <c r="C55" s="102"/>
      <c r="D55" s="103">
        <v>25202.830640099339</v>
      </c>
      <c r="E55" s="102"/>
      <c r="F55" s="104">
        <f t="shared" si="2"/>
        <v>1.0314979766436319E-2</v>
      </c>
      <c r="G55" s="104">
        <v>9.7988106634354141E-3</v>
      </c>
      <c r="H55" s="104">
        <v>1.0406765727507363E-2</v>
      </c>
      <c r="I55" s="104">
        <v>1.0691993857867833E-2</v>
      </c>
      <c r="J55" s="104">
        <v>1.0086842633389746E-2</v>
      </c>
      <c r="K55" s="105">
        <v>9.4241286349477614E-3</v>
      </c>
    </row>
    <row r="56" spans="1:11" ht="18" customHeight="1">
      <c r="A56" s="68">
        <v>17</v>
      </c>
      <c r="B56" s="101" t="s">
        <v>436</v>
      </c>
      <c r="C56" s="102"/>
      <c r="D56" s="103">
        <v>16944.161167897968</v>
      </c>
      <c r="E56" s="102"/>
      <c r="F56" s="104">
        <f t="shared" si="2"/>
        <v>6.934882914620682E-3</v>
      </c>
      <c r="G56" s="104">
        <v>7.498889861867134E-3</v>
      </c>
      <c r="H56" s="104">
        <v>8.5448956121050006E-3</v>
      </c>
      <c r="I56" s="104">
        <v>9.4155909194017003E-3</v>
      </c>
      <c r="J56" s="104">
        <v>9.6972365232542278E-3</v>
      </c>
      <c r="K56" s="105">
        <v>8.8819040382552613E-3</v>
      </c>
    </row>
    <row r="57" spans="1:11" ht="18" customHeight="1">
      <c r="A57" s="68">
        <v>18</v>
      </c>
      <c r="B57" s="101" t="s">
        <v>437</v>
      </c>
      <c r="C57" s="102"/>
      <c r="D57" s="103">
        <v>11094.972320339482</v>
      </c>
      <c r="E57" s="102"/>
      <c r="F57" s="104">
        <f t="shared" si="2"/>
        <v>4.5409349698753397E-3</v>
      </c>
      <c r="G57" s="104">
        <v>4.8816943156874846E-3</v>
      </c>
      <c r="H57" s="104">
        <v>5.7215285798931969E-3</v>
      </c>
      <c r="I57" s="104">
        <v>4.7846343945689993E-3</v>
      </c>
      <c r="J57" s="104">
        <v>5.2154230451703408E-3</v>
      </c>
      <c r="K57" s="105">
        <v>4.3089714391144089E-3</v>
      </c>
    </row>
    <row r="58" spans="1:11" ht="18" customHeight="1">
      <c r="A58" s="68">
        <v>19</v>
      </c>
      <c r="B58" s="101" t="s">
        <v>438</v>
      </c>
      <c r="C58" s="102"/>
      <c r="D58" s="103">
        <v>8996.831634656035</v>
      </c>
      <c r="E58" s="102"/>
      <c r="F58" s="104">
        <f t="shared" si="2"/>
        <v>3.6822108436445618E-3</v>
      </c>
      <c r="G58" s="104">
        <v>3.6193737097690525E-3</v>
      </c>
      <c r="H58" s="104">
        <v>3.8978677902888016E-3</v>
      </c>
      <c r="I58" s="104">
        <v>3.7292165173850212E-3</v>
      </c>
      <c r="J58" s="104">
        <v>3.5101095690278474E-3</v>
      </c>
      <c r="K58" s="105">
        <v>3.3510760609411199E-3</v>
      </c>
    </row>
    <row r="59" spans="1:11" ht="18" customHeight="1">
      <c r="A59" s="68">
        <v>20</v>
      </c>
      <c r="B59" s="101" t="s">
        <v>434</v>
      </c>
      <c r="C59" s="102"/>
      <c r="D59" s="103">
        <v>8201.8944039403996</v>
      </c>
      <c r="E59" s="102"/>
      <c r="F59" s="104">
        <f t="shared" si="2"/>
        <v>3.356860030177905E-3</v>
      </c>
      <c r="G59" s="104">
        <v>3.3464569460301841E-3</v>
      </c>
      <c r="H59" s="104">
        <v>3.9778538075614387E-3</v>
      </c>
      <c r="I59" s="104">
        <v>4.7645106280402461E-3</v>
      </c>
      <c r="J59" s="104">
        <v>5.672261799427091E-3</v>
      </c>
      <c r="K59" s="105">
        <v>8.5716334721352566E-3</v>
      </c>
    </row>
    <row r="60" spans="1:11" ht="18" customHeight="1">
      <c r="A60" s="68">
        <v>21</v>
      </c>
      <c r="B60" s="101" t="s">
        <v>439</v>
      </c>
      <c r="C60" s="102"/>
      <c r="D60" s="103">
        <v>637.45768869097162</v>
      </c>
      <c r="E60" s="102"/>
      <c r="F60" s="104">
        <f t="shared" si="2"/>
        <v>2.6089780369133636E-4</v>
      </c>
      <c r="G60" s="104">
        <v>2.5026945375346092E-4</v>
      </c>
      <c r="H60" s="104">
        <v>2.5507761823855728E-4</v>
      </c>
      <c r="I60" s="104">
        <v>2.0181309486267545E-4</v>
      </c>
      <c r="J60" s="104">
        <v>2.5587372817212155E-4</v>
      </c>
      <c r="K60" s="105">
        <v>1.8074731546107088E-4</v>
      </c>
    </row>
    <row r="61" spans="1:11" ht="18" customHeight="1">
      <c r="A61" s="68">
        <v>22</v>
      </c>
      <c r="B61" s="101" t="s">
        <v>440</v>
      </c>
      <c r="C61" s="102"/>
      <c r="D61" s="103">
        <v>236.68222535222338</v>
      </c>
      <c r="E61" s="102"/>
      <c r="F61" s="104">
        <f t="shared" si="2"/>
        <v>9.6868974776941261E-5</v>
      </c>
      <c r="G61" s="104">
        <v>8.0313373799258597E-5</v>
      </c>
      <c r="H61" s="104">
        <v>5.1778809489306205E-5</v>
      </c>
      <c r="I61" s="104">
        <v>4.7263293139209099E-5</v>
      </c>
      <c r="J61" s="104">
        <v>3.8996160462889555E-5</v>
      </c>
      <c r="K61" s="105">
        <v>5.7958156237712007E-5</v>
      </c>
    </row>
    <row r="62" spans="1:11" ht="18" customHeight="1">
      <c r="A62" s="68">
        <v>23</v>
      </c>
      <c r="B62" s="106" t="s">
        <v>441</v>
      </c>
      <c r="C62" s="107"/>
      <c r="D62" s="87">
        <v>68566.471744012437</v>
      </c>
      <c r="E62" s="107"/>
      <c r="F62" s="88">
        <f t="shared" si="2"/>
        <v>2.8062790993409942E-2</v>
      </c>
      <c r="G62" s="88">
        <v>2.5898008053613041E-2</v>
      </c>
      <c r="H62" s="88">
        <v>3.278059845008402E-2</v>
      </c>
      <c r="I62" s="88">
        <v>3.9723786928158929E-2</v>
      </c>
      <c r="J62" s="88">
        <v>3.3101017794723457E-2</v>
      </c>
      <c r="K62" s="89">
        <v>3.766344187654902E-2</v>
      </c>
    </row>
    <row r="63" spans="1:11" ht="20.100000000000001" customHeight="1">
      <c r="B63" s="68" t="s">
        <v>442</v>
      </c>
      <c r="D63" s="91">
        <v>2443323.3230477353</v>
      </c>
      <c r="E63" s="93"/>
      <c r="F63" s="92">
        <f t="shared" ref="F63:K63" si="3">SUM(F40:F62)</f>
        <v>0.99993496733269505</v>
      </c>
      <c r="G63" s="92">
        <f t="shared" si="3"/>
        <v>0.99999467333039371</v>
      </c>
      <c r="H63" s="92">
        <f t="shared" si="3"/>
        <v>0.9999973416940644</v>
      </c>
      <c r="I63" s="92">
        <f t="shared" si="3"/>
        <v>0.99999999999999989</v>
      </c>
      <c r="J63" s="92">
        <f t="shared" si="3"/>
        <v>0.99999999999999978</v>
      </c>
      <c r="K63" s="92">
        <f t="shared" si="3"/>
        <v>0.99999999999999978</v>
      </c>
    </row>
    <row r="64" spans="1:11">
      <c r="D64" s="206"/>
    </row>
    <row r="66" spans="1:11" ht="14.25">
      <c r="A66" s="94" t="s">
        <v>337</v>
      </c>
      <c r="B66" s="185" t="s">
        <v>414</v>
      </c>
      <c r="C66" s="185"/>
      <c r="D66" s="185"/>
      <c r="E66" s="185"/>
      <c r="F66" s="185"/>
      <c r="G66" s="185"/>
      <c r="H66" s="185"/>
      <c r="I66" s="185"/>
      <c r="J66" s="186"/>
      <c r="K66" s="186"/>
    </row>
    <row r="67" spans="1:11">
      <c r="B67" s="187"/>
      <c r="C67" s="187"/>
      <c r="D67" s="187"/>
      <c r="E67" s="187"/>
      <c r="F67" s="187"/>
      <c r="G67" s="187"/>
      <c r="H67" s="187"/>
      <c r="I67" s="187"/>
      <c r="J67" s="187"/>
      <c r="K67" s="187"/>
    </row>
    <row r="69" spans="1:11">
      <c r="B69" s="68" t="s">
        <v>480</v>
      </c>
    </row>
    <row r="71" spans="1:11">
      <c r="K71" s="68" t="s">
        <v>460</v>
      </c>
    </row>
    <row r="72" spans="1:11" ht="13.5" customHeight="1">
      <c r="B72" s="188" t="s">
        <v>443</v>
      </c>
      <c r="C72" s="188"/>
      <c r="D72" s="188"/>
      <c r="E72" s="188"/>
      <c r="F72" s="188"/>
      <c r="G72" s="188"/>
      <c r="H72" s="188"/>
      <c r="I72" s="188"/>
      <c r="J72" s="189"/>
      <c r="K72" s="189"/>
    </row>
    <row r="73" spans="1:11">
      <c r="J73" s="108"/>
      <c r="K73" s="108"/>
    </row>
    <row r="74" spans="1:11">
      <c r="J74" s="108"/>
      <c r="K74" s="108"/>
    </row>
    <row r="75" spans="1:11" ht="24.95" customHeight="1">
      <c r="A75" s="71"/>
      <c r="B75" s="190"/>
      <c r="C75" s="191"/>
      <c r="D75" s="192">
        <v>2022</v>
      </c>
      <c r="E75" s="193"/>
      <c r="F75" s="194"/>
      <c r="G75" s="69" t="s">
        <v>505</v>
      </c>
      <c r="H75" s="69" t="s">
        <v>493</v>
      </c>
      <c r="I75" s="69">
        <v>2019</v>
      </c>
      <c r="J75" s="69">
        <v>2018</v>
      </c>
      <c r="K75" s="69">
        <v>2017</v>
      </c>
    </row>
    <row r="76" spans="1:11" ht="74.25" customHeight="1">
      <c r="A76" s="71"/>
      <c r="B76" s="181" t="s">
        <v>444</v>
      </c>
      <c r="C76" s="182"/>
      <c r="D76" s="183" t="s">
        <v>445</v>
      </c>
      <c r="E76" s="184"/>
      <c r="F76" s="70" t="s">
        <v>446</v>
      </c>
      <c r="G76" s="70" t="s">
        <v>446</v>
      </c>
      <c r="H76" s="70" t="s">
        <v>446</v>
      </c>
      <c r="I76" s="70" t="s">
        <v>446</v>
      </c>
      <c r="J76" s="70" t="s">
        <v>446</v>
      </c>
      <c r="K76" s="70" t="s">
        <v>446</v>
      </c>
    </row>
    <row r="77" spans="1:11" ht="18" customHeight="1">
      <c r="A77" s="68">
        <v>1</v>
      </c>
      <c r="B77" s="101" t="s">
        <v>447</v>
      </c>
      <c r="C77" s="109"/>
      <c r="D77" s="97">
        <v>479348.37288567115</v>
      </c>
      <c r="E77" s="98"/>
      <c r="F77" s="99">
        <f>D77/D$88</f>
        <v>0.40721547477835468</v>
      </c>
      <c r="G77" s="99">
        <v>0.39514610163716551</v>
      </c>
      <c r="H77" s="99">
        <v>0.36988988681194346</v>
      </c>
      <c r="I77" s="99">
        <v>0.37286287487691777</v>
      </c>
      <c r="J77" s="99">
        <v>0.37615117117882341</v>
      </c>
      <c r="K77" s="100">
        <v>0.37434898029914654</v>
      </c>
    </row>
    <row r="78" spans="1:11" ht="18" customHeight="1">
      <c r="A78" s="68">
        <v>2</v>
      </c>
      <c r="B78" s="101" t="s">
        <v>448</v>
      </c>
      <c r="C78" s="110"/>
      <c r="D78" s="103">
        <v>303609.33501079847</v>
      </c>
      <c r="E78" s="102"/>
      <c r="F78" s="104">
        <f t="shared" ref="F78:F87" si="4">D78/D$88</f>
        <v>0.25792185078106178</v>
      </c>
      <c r="G78" s="104">
        <v>0.26838381071920997</v>
      </c>
      <c r="H78" s="104">
        <v>0.26949059577427775</v>
      </c>
      <c r="I78" s="104">
        <v>0.26253615336185976</v>
      </c>
      <c r="J78" s="104">
        <v>0.24164233043819255</v>
      </c>
      <c r="K78" s="105">
        <v>0.22184413322728808</v>
      </c>
    </row>
    <row r="79" spans="1:11" ht="18" customHeight="1">
      <c r="A79" s="68">
        <v>3</v>
      </c>
      <c r="B79" s="101" t="s">
        <v>449</v>
      </c>
      <c r="C79" s="110"/>
      <c r="D79" s="103">
        <v>136770.23126950438</v>
      </c>
      <c r="E79" s="102"/>
      <c r="F79" s="104">
        <f t="shared" si="4"/>
        <v>0.11618888852521533</v>
      </c>
      <c r="G79" s="104">
        <v>0.12069192391978752</v>
      </c>
      <c r="H79" s="104">
        <v>0.12977955169405858</v>
      </c>
      <c r="I79" s="104">
        <v>0.12708252497709288</v>
      </c>
      <c r="J79" s="104">
        <v>0.13264568280761316</v>
      </c>
      <c r="K79" s="105">
        <v>0.13966778814430386</v>
      </c>
    </row>
    <row r="80" spans="1:11" ht="18" customHeight="1">
      <c r="A80" s="68">
        <v>4</v>
      </c>
      <c r="B80" s="101" t="s">
        <v>450</v>
      </c>
      <c r="C80" s="110"/>
      <c r="D80" s="103">
        <v>90047.745026757475</v>
      </c>
      <c r="E80" s="102"/>
      <c r="F80" s="104">
        <f t="shared" si="4"/>
        <v>7.6497256104251163E-2</v>
      </c>
      <c r="G80" s="104">
        <v>7.2306500856647235E-2</v>
      </c>
      <c r="H80" s="104">
        <v>7.3673022090083737E-2</v>
      </c>
      <c r="I80" s="104">
        <v>7.5463279902027627E-2</v>
      </c>
      <c r="J80" s="104">
        <v>7.6186035964965246E-2</v>
      </c>
      <c r="K80" s="105">
        <v>7.8856092884012838E-2</v>
      </c>
    </row>
    <row r="81" spans="1:11" ht="18" customHeight="1">
      <c r="A81" s="68">
        <v>5</v>
      </c>
      <c r="B81" s="101" t="s">
        <v>452</v>
      </c>
      <c r="C81" s="110"/>
      <c r="D81" s="103">
        <v>61735.825167958275</v>
      </c>
      <c r="E81" s="102"/>
      <c r="F81" s="104">
        <f t="shared" si="4"/>
        <v>5.244574672333286E-2</v>
      </c>
      <c r="G81" s="104">
        <v>5.2823931880427964E-2</v>
      </c>
      <c r="H81" s="104">
        <v>5.2968928045826202E-2</v>
      </c>
      <c r="I81" s="104">
        <v>5.0675069421911488E-2</v>
      </c>
      <c r="J81" s="104">
        <v>4.8594914925222742E-2</v>
      </c>
      <c r="K81" s="105">
        <v>5.1843804181103653E-2</v>
      </c>
    </row>
    <row r="82" spans="1:11" ht="18" customHeight="1">
      <c r="A82" s="68">
        <v>6</v>
      </c>
      <c r="B82" s="101" t="s">
        <v>451</v>
      </c>
      <c r="C82" s="110"/>
      <c r="D82" s="103">
        <v>55220.645159046529</v>
      </c>
      <c r="E82" s="102"/>
      <c r="F82" s="104">
        <f t="shared" si="4"/>
        <v>4.6910978544974558E-2</v>
      </c>
      <c r="G82" s="104">
        <v>4.6732380886577177E-2</v>
      </c>
      <c r="H82" s="104">
        <v>5.9289233923247045E-2</v>
      </c>
      <c r="I82" s="104">
        <v>6.3550917158240294E-2</v>
      </c>
      <c r="J82" s="104">
        <v>7.6677671830455055E-2</v>
      </c>
      <c r="K82" s="105">
        <v>8.2147247673261745E-2</v>
      </c>
    </row>
    <row r="83" spans="1:11" ht="18" customHeight="1">
      <c r="A83" s="68">
        <v>7</v>
      </c>
      <c r="B83" s="101" t="s">
        <v>455</v>
      </c>
      <c r="C83" s="110"/>
      <c r="D83" s="103">
        <v>22564.459089847496</v>
      </c>
      <c r="E83" s="102"/>
      <c r="F83" s="104">
        <f t="shared" si="4"/>
        <v>1.9168933162480081E-2</v>
      </c>
      <c r="G83" s="104">
        <v>1.8676894549295962E-2</v>
      </c>
      <c r="H83" s="104">
        <v>1.8845806970066593E-2</v>
      </c>
      <c r="I83" s="104">
        <v>1.889935847110339E-2</v>
      </c>
      <c r="J83" s="104">
        <v>1.7963975840351597E-2</v>
      </c>
      <c r="K83" s="105">
        <v>1.7318135811470285E-2</v>
      </c>
    </row>
    <row r="84" spans="1:11" ht="18" customHeight="1">
      <c r="A84" s="68">
        <v>8</v>
      </c>
      <c r="B84" s="101" t="s">
        <v>454</v>
      </c>
      <c r="C84" s="110"/>
      <c r="D84" s="103">
        <v>12360.221796296333</v>
      </c>
      <c r="E84" s="102"/>
      <c r="F84" s="104">
        <f t="shared" si="4"/>
        <v>1.0500241310603259E-2</v>
      </c>
      <c r="G84" s="104">
        <v>1.1646493628866611E-2</v>
      </c>
      <c r="H84" s="104">
        <v>1.2124066748413445E-2</v>
      </c>
      <c r="I84" s="104">
        <v>1.3438405757206026E-2</v>
      </c>
      <c r="J84" s="104">
        <v>1.3917301065271032E-2</v>
      </c>
      <c r="K84" s="105">
        <v>1.5220147764098144E-2</v>
      </c>
    </row>
    <row r="85" spans="1:11" ht="18" customHeight="1">
      <c r="A85" s="68">
        <v>9</v>
      </c>
      <c r="B85" s="101" t="s">
        <v>432</v>
      </c>
      <c r="C85" s="110"/>
      <c r="D85" s="103">
        <v>7671.9952969369333</v>
      </c>
      <c r="E85" s="102"/>
      <c r="F85" s="104">
        <f t="shared" si="4"/>
        <v>6.517504562562928E-3</v>
      </c>
      <c r="G85" s="104">
        <v>7.1977481908204076E-3</v>
      </c>
      <c r="H85" s="104">
        <v>7.8711633194627761E-3</v>
      </c>
      <c r="I85" s="104">
        <v>8.1608301952916015E-3</v>
      </c>
      <c r="J85" s="104">
        <v>7.8264163378406262E-3</v>
      </c>
      <c r="K85" s="105">
        <v>7.8900341741459205E-3</v>
      </c>
    </row>
    <row r="86" spans="1:11" ht="18" customHeight="1">
      <c r="A86" s="68">
        <v>10</v>
      </c>
      <c r="B86" s="101" t="s">
        <v>453</v>
      </c>
      <c r="C86" s="110"/>
      <c r="D86" s="103">
        <v>4292.8788152022271</v>
      </c>
      <c r="E86" s="102"/>
      <c r="F86" s="104">
        <f t="shared" si="4"/>
        <v>3.6468814411005821E-3</v>
      </c>
      <c r="G86" s="104">
        <v>3.9214083208116649E-3</v>
      </c>
      <c r="H86" s="104">
        <v>4.501363425696789E-3</v>
      </c>
      <c r="I86" s="104">
        <v>5.861097342407892E-3</v>
      </c>
      <c r="J86" s="104">
        <v>7.1856475118821789E-3</v>
      </c>
      <c r="K86" s="105">
        <v>9.6566676211046996E-3</v>
      </c>
    </row>
    <row r="87" spans="1:11" ht="18" customHeight="1">
      <c r="A87" s="68">
        <v>11</v>
      </c>
      <c r="B87" s="106" t="s">
        <v>456</v>
      </c>
      <c r="C87" s="111"/>
      <c r="D87" s="87">
        <v>3515.2181652375052</v>
      </c>
      <c r="E87" s="107"/>
      <c r="F87" s="88">
        <f t="shared" si="4"/>
        <v>2.9862440660627866E-3</v>
      </c>
      <c r="G87" s="88">
        <v>2.4728054103900225E-3</v>
      </c>
      <c r="H87" s="88">
        <v>1.5663811969235265E-3</v>
      </c>
      <c r="I87" s="88">
        <v>1.469488535941071E-3</v>
      </c>
      <c r="J87" s="88">
        <v>1.2088520993824244E-3</v>
      </c>
      <c r="K87" s="89">
        <v>1.206968220064418E-3</v>
      </c>
    </row>
    <row r="88" spans="1:11" ht="21" customHeight="1">
      <c r="B88" s="68" t="s">
        <v>457</v>
      </c>
      <c r="D88" s="91">
        <f>SUM(D77:D87)</f>
        <v>1177136.9276832568</v>
      </c>
      <c r="E88" s="93"/>
      <c r="F88" s="92">
        <f t="shared" ref="F88:K88" si="5">SUM(F77:F87)</f>
        <v>0.99999999999999989</v>
      </c>
      <c r="G88" s="92">
        <f t="shared" si="5"/>
        <v>1.0000000000000002</v>
      </c>
      <c r="H88" s="92">
        <f t="shared" si="5"/>
        <v>0.99999999999999989</v>
      </c>
      <c r="I88" s="92">
        <f t="shared" si="5"/>
        <v>0.99999999999999978</v>
      </c>
      <c r="J88" s="92">
        <f t="shared" si="5"/>
        <v>0.99999999999999989</v>
      </c>
      <c r="K88" s="92">
        <f t="shared" si="5"/>
        <v>1.0000000000000002</v>
      </c>
    </row>
    <row r="91" spans="1:11" ht="14.25">
      <c r="A91" s="94" t="s">
        <v>337</v>
      </c>
      <c r="B91" s="185" t="s">
        <v>414</v>
      </c>
      <c r="C91" s="185"/>
      <c r="D91" s="185"/>
      <c r="E91" s="185"/>
      <c r="F91" s="185"/>
      <c r="G91" s="185"/>
      <c r="H91" s="185"/>
      <c r="I91" s="185"/>
      <c r="J91" s="186"/>
      <c r="K91" s="186"/>
    </row>
    <row r="92" spans="1:11">
      <c r="B92" s="187"/>
      <c r="C92" s="187"/>
      <c r="D92" s="187"/>
      <c r="E92" s="187"/>
      <c r="F92" s="187"/>
      <c r="G92" s="187"/>
      <c r="H92" s="187"/>
      <c r="I92" s="187"/>
      <c r="J92" s="187"/>
      <c r="K92" s="187"/>
    </row>
    <row r="94" spans="1:11">
      <c r="B94" s="68" t="s">
        <v>480</v>
      </c>
    </row>
  </sheetData>
  <mergeCells count="20">
    <mergeCell ref="B3:K3"/>
    <mergeCell ref="B6:C6"/>
    <mergeCell ref="D6:F6"/>
    <mergeCell ref="B7:C7"/>
    <mergeCell ref="D7:E7"/>
    <mergeCell ref="B26:K26"/>
    <mergeCell ref="B27:K27"/>
    <mergeCell ref="B28:K28"/>
    <mergeCell ref="B35:K35"/>
    <mergeCell ref="B38:C38"/>
    <mergeCell ref="D38:F38"/>
    <mergeCell ref="B39:C39"/>
    <mergeCell ref="D39:E39"/>
    <mergeCell ref="B66:K67"/>
    <mergeCell ref="B72:K72"/>
    <mergeCell ref="B91:K92"/>
    <mergeCell ref="B75:C75"/>
    <mergeCell ref="D75:F75"/>
    <mergeCell ref="B76:C76"/>
    <mergeCell ref="D76:E76"/>
  </mergeCells>
  <pageMargins left="0.7" right="0.7" top="0.75" bottom="0.75" header="0.3" footer="0.3"/>
  <pageSetup scale="82" fitToHeight="3" orientation="portrait" r:id="rId1"/>
  <rowBreaks count="2" manualBreakCount="2">
    <brk id="33" max="16383" man="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1"/>
  <sheetViews>
    <sheetView zoomScaleNormal="100" workbookViewId="0"/>
  </sheetViews>
  <sheetFormatPr defaultRowHeight="12.75"/>
  <cols>
    <col min="1" max="1" width="4.28515625" style="68" customWidth="1"/>
    <col min="2" max="2" width="24" style="68" customWidth="1"/>
    <col min="3" max="3" width="10.28515625" style="68" customWidth="1"/>
    <col min="4" max="5" width="9.140625" style="68"/>
    <col min="6" max="6" width="4" style="68" customWidth="1"/>
    <col min="7" max="7" width="9.85546875" style="68" customWidth="1"/>
    <col min="8" max="9" width="9.140625" style="68"/>
    <col min="10" max="10" width="4" style="68" customWidth="1"/>
    <col min="11" max="11" width="10" style="68" customWidth="1"/>
    <col min="12" max="13" width="9.140625" style="68"/>
    <col min="14" max="14" width="4" style="68" customWidth="1"/>
    <col min="15" max="15" width="10.140625" style="68" customWidth="1"/>
    <col min="16" max="16384" width="9.140625" style="68"/>
  </cols>
  <sheetData>
    <row r="1" spans="2:17" ht="14.25">
      <c r="B1" s="112" t="s">
        <v>500</v>
      </c>
      <c r="C1" s="114"/>
      <c r="D1" s="114"/>
      <c r="E1" s="114"/>
      <c r="F1" s="114"/>
      <c r="G1" s="114"/>
      <c r="H1" s="114"/>
      <c r="I1" s="114"/>
      <c r="J1" s="114"/>
      <c r="K1" s="114"/>
      <c r="L1" s="114"/>
      <c r="N1" s="114"/>
      <c r="O1" s="114"/>
      <c r="P1" s="114"/>
      <c r="Q1" s="68" t="s">
        <v>476</v>
      </c>
    </row>
    <row r="2" spans="2:17" ht="9.75" customHeight="1"/>
    <row r="3" spans="2:17" ht="9.75" customHeight="1"/>
    <row r="4" spans="2:17" ht="14.25">
      <c r="C4" s="117" t="s">
        <v>508</v>
      </c>
      <c r="D4" s="117"/>
      <c r="E4" s="117"/>
      <c r="G4" s="117" t="s">
        <v>510</v>
      </c>
      <c r="H4" s="117"/>
      <c r="I4" s="117"/>
      <c r="K4" s="117" t="s">
        <v>501</v>
      </c>
      <c r="L4" s="117"/>
      <c r="M4" s="117"/>
      <c r="O4" s="117" t="s">
        <v>502</v>
      </c>
      <c r="P4" s="117"/>
      <c r="Q4" s="117"/>
    </row>
    <row r="5" spans="2:17">
      <c r="E5" s="115" t="s">
        <v>381</v>
      </c>
      <c r="I5" s="115" t="s">
        <v>381</v>
      </c>
      <c r="M5" s="115" t="s">
        <v>381</v>
      </c>
      <c r="Q5" s="115" t="s">
        <v>381</v>
      </c>
    </row>
    <row r="6" spans="2:17">
      <c r="B6" s="118"/>
      <c r="C6" s="115" t="s">
        <v>33</v>
      </c>
      <c r="D6" s="115" t="s">
        <v>382</v>
      </c>
      <c r="E6" s="115" t="s">
        <v>383</v>
      </c>
      <c r="G6" s="115" t="s">
        <v>33</v>
      </c>
      <c r="H6" s="115" t="s">
        <v>382</v>
      </c>
      <c r="I6" s="115" t="s">
        <v>383</v>
      </c>
      <c r="K6" s="115" t="s">
        <v>33</v>
      </c>
      <c r="L6" s="115" t="s">
        <v>382</v>
      </c>
      <c r="M6" s="115" t="s">
        <v>383</v>
      </c>
      <c r="O6" s="115" t="s">
        <v>33</v>
      </c>
      <c r="P6" s="115" t="s">
        <v>382</v>
      </c>
      <c r="Q6" s="115" t="s">
        <v>383</v>
      </c>
    </row>
    <row r="7" spans="2:17">
      <c r="B7" s="116" t="s">
        <v>384</v>
      </c>
      <c r="C7" s="113" t="s">
        <v>385</v>
      </c>
      <c r="D7" s="113" t="s">
        <v>385</v>
      </c>
      <c r="E7" s="113" t="s">
        <v>386</v>
      </c>
      <c r="G7" s="113" t="s">
        <v>385</v>
      </c>
      <c r="H7" s="113" t="s">
        <v>385</v>
      </c>
      <c r="I7" s="113" t="s">
        <v>386</v>
      </c>
      <c r="K7" s="113" t="s">
        <v>385</v>
      </c>
      <c r="L7" s="113" t="s">
        <v>385</v>
      </c>
      <c r="M7" s="113" t="s">
        <v>386</v>
      </c>
      <c r="O7" s="113" t="s">
        <v>385</v>
      </c>
      <c r="P7" s="113" t="s">
        <v>385</v>
      </c>
      <c r="Q7" s="113" t="s">
        <v>386</v>
      </c>
    </row>
    <row r="8" spans="2:17" ht="33" customHeight="1">
      <c r="B8" s="119" t="s">
        <v>389</v>
      </c>
      <c r="C8" s="92">
        <v>0.57625095375224589</v>
      </c>
      <c r="D8" s="92">
        <v>0.51977394612501149</v>
      </c>
      <c r="E8" s="93">
        <v>1837.2150334313137</v>
      </c>
      <c r="G8" s="92">
        <v>0.59953735202068315</v>
      </c>
      <c r="H8" s="92">
        <v>0.53255729661234641</v>
      </c>
      <c r="I8" s="93">
        <v>1730.8945059229109</v>
      </c>
      <c r="K8" s="92">
        <v>0.6158696385479645</v>
      </c>
      <c r="L8" s="92">
        <v>0.50756009783701439</v>
      </c>
      <c r="M8" s="93">
        <v>1273.2014635627172</v>
      </c>
      <c r="O8" s="92">
        <v>0.64008071990895543</v>
      </c>
      <c r="P8" s="92">
        <v>0.51505971791920824</v>
      </c>
      <c r="Q8" s="93">
        <v>1205.2975320419418</v>
      </c>
    </row>
    <row r="9" spans="2:17" ht="33" customHeight="1">
      <c r="B9" s="119" t="s">
        <v>391</v>
      </c>
      <c r="C9" s="92">
        <v>0.11953284599670187</v>
      </c>
      <c r="D9" s="92">
        <v>9.5154357671195663E-2</v>
      </c>
      <c r="E9" s="93">
        <v>1621.4313405159553</v>
      </c>
      <c r="G9" s="92">
        <v>0.10548126523089102</v>
      </c>
      <c r="H9" s="92">
        <v>8.6214942714583812E-2</v>
      </c>
      <c r="I9" s="93">
        <v>1592.6770388604821</v>
      </c>
      <c r="K9" s="92">
        <v>9.2412880458756064E-2</v>
      </c>
      <c r="L9" s="92">
        <v>8.7435658455033871E-2</v>
      </c>
      <c r="M9" s="93">
        <v>1461.6874867877023</v>
      </c>
      <c r="O9" s="92">
        <v>7.7904098177935768E-2</v>
      </c>
      <c r="P9" s="92">
        <v>7.4516025615585249E-2</v>
      </c>
      <c r="Q9" s="93">
        <v>1432.7182939794079</v>
      </c>
    </row>
    <row r="10" spans="2:17" ht="33" customHeight="1">
      <c r="B10" s="119" t="s">
        <v>390</v>
      </c>
      <c r="C10" s="92">
        <v>7.3592753944227027E-2</v>
      </c>
      <c r="D10" s="92">
        <v>9.2249472009858544E-2</v>
      </c>
      <c r="E10" s="93">
        <v>2553.2066984962894</v>
      </c>
      <c r="G10" s="92">
        <v>7.9058375289154992E-2</v>
      </c>
      <c r="H10" s="92">
        <v>9.7904211959541285E-2</v>
      </c>
      <c r="I10" s="93">
        <v>2413.0926484809952</v>
      </c>
      <c r="K10" s="92">
        <v>7.5456031552453354E-2</v>
      </c>
      <c r="L10" s="92">
        <v>9.1727277138873117E-2</v>
      </c>
      <c r="M10" s="93">
        <v>1878.0320198875818</v>
      </c>
      <c r="O10" s="92">
        <v>7.6648715872960002E-2</v>
      </c>
      <c r="P10" s="92">
        <v>9.64429461165527E-2</v>
      </c>
      <c r="Q10" s="93">
        <v>1884.6773567228379</v>
      </c>
    </row>
    <row r="11" spans="2:17" ht="33" customHeight="1">
      <c r="B11" s="119" t="s">
        <v>394</v>
      </c>
      <c r="C11" s="92">
        <v>3.8925398114647174E-2</v>
      </c>
      <c r="D11" s="92">
        <v>4.9418742322771221E-2</v>
      </c>
      <c r="E11" s="93">
        <v>2585.9240588478256</v>
      </c>
      <c r="G11" s="92">
        <v>3.9090043172231227E-2</v>
      </c>
      <c r="H11" s="92">
        <v>4.9996826073355746E-2</v>
      </c>
      <c r="I11" s="93">
        <v>2492.2797596404193</v>
      </c>
      <c r="K11" s="92">
        <v>3.7196087080619632E-2</v>
      </c>
      <c r="L11" s="92">
        <v>4.731953966286824E-2</v>
      </c>
      <c r="M11" s="93">
        <v>1965.3581615173791</v>
      </c>
      <c r="O11" s="92">
        <v>3.909283962784367E-2</v>
      </c>
      <c r="P11" s="92">
        <v>5.1988525297853437E-2</v>
      </c>
      <c r="Q11" s="93">
        <v>1991.9650216544571</v>
      </c>
    </row>
    <row r="12" spans="2:17" ht="33" customHeight="1">
      <c r="B12" s="119" t="s">
        <v>392</v>
      </c>
      <c r="C12" s="92">
        <v>3.1787639370892712E-2</v>
      </c>
      <c r="D12" s="92">
        <v>5.7956313220268313E-2</v>
      </c>
      <c r="E12" s="93">
        <v>3713.6384071241982</v>
      </c>
      <c r="G12" s="92">
        <v>3.3387350165143062E-2</v>
      </c>
      <c r="H12" s="92">
        <v>6.1783981361208329E-2</v>
      </c>
      <c r="I12" s="93">
        <v>3605.9063577732695</v>
      </c>
      <c r="K12" s="92">
        <v>3.4808894885700201E-2</v>
      </c>
      <c r="L12" s="92">
        <v>7.7875514733958609E-2</v>
      </c>
      <c r="M12" s="93">
        <v>3456.2818125600334</v>
      </c>
      <c r="O12" s="92">
        <v>3.2358358851618502E-2</v>
      </c>
      <c r="P12" s="92">
        <v>7.2607626326618921E-2</v>
      </c>
      <c r="Q12" s="93">
        <v>3360.989685246414</v>
      </c>
    </row>
    <row r="13" spans="2:17" ht="33" customHeight="1">
      <c r="B13" s="119" t="s">
        <v>393</v>
      </c>
      <c r="C13" s="92">
        <v>3.1652268084373235E-2</v>
      </c>
      <c r="D13" s="92">
        <v>5.6871858862413673E-2</v>
      </c>
      <c r="E13" s="93">
        <v>3659.735756289529</v>
      </c>
      <c r="G13" s="92">
        <v>3.1135961602691772E-2</v>
      </c>
      <c r="H13" s="92">
        <v>6.1964928132359855E-2</v>
      </c>
      <c r="I13" s="93">
        <v>3877.9675690923987</v>
      </c>
      <c r="K13" s="92">
        <v>3.2953631386387815E-2</v>
      </c>
      <c r="L13" s="92">
        <v>7.5512492939394465E-2</v>
      </c>
      <c r="M13" s="93">
        <v>3540.0873647436688</v>
      </c>
      <c r="O13" s="92">
        <v>3.5256297443478468E-2</v>
      </c>
      <c r="P13" s="92">
        <v>8.6472780193056362E-2</v>
      </c>
      <c r="Q13" s="93">
        <v>3673.7884821784587</v>
      </c>
    </row>
    <row r="14" spans="2:17" ht="33" customHeight="1">
      <c r="B14" s="119" t="s">
        <v>387</v>
      </c>
      <c r="C14" s="92">
        <v>0.12825814073691211</v>
      </c>
      <c r="D14" s="92">
        <v>0.12857530978848128</v>
      </c>
      <c r="E14" s="93">
        <v>2041.8779560058683</v>
      </c>
      <c r="G14" s="92">
        <v>0.11230965251920488</v>
      </c>
      <c r="H14" s="92">
        <v>0.10957781314660453</v>
      </c>
      <c r="I14" s="93">
        <v>1901.192318256464</v>
      </c>
      <c r="K14" s="92">
        <v>0.11130283608811842</v>
      </c>
      <c r="L14" s="92">
        <v>0.11256941923285735</v>
      </c>
      <c r="M14" s="93">
        <v>1562.473448952218</v>
      </c>
      <c r="O14" s="92">
        <v>9.8658970117208145E-2</v>
      </c>
      <c r="P14" s="92">
        <v>0.10291237853112511</v>
      </c>
      <c r="Q14" s="93">
        <v>1562.4368229227316</v>
      </c>
    </row>
    <row r="15" spans="2:17" ht="6.75" customHeight="1">
      <c r="B15" s="107"/>
      <c r="C15" s="120"/>
      <c r="D15" s="120"/>
      <c r="E15" s="107"/>
      <c r="F15" s="107"/>
      <c r="G15" s="120"/>
      <c r="H15" s="120"/>
      <c r="I15" s="107"/>
      <c r="J15" s="107"/>
      <c r="K15" s="120"/>
      <c r="L15" s="120"/>
      <c r="M15" s="107"/>
      <c r="N15" s="107"/>
      <c r="O15" s="120"/>
      <c r="P15" s="120"/>
      <c r="Q15" s="107"/>
    </row>
    <row r="16" spans="2:17" ht="23.25" customHeight="1">
      <c r="B16" s="118" t="s">
        <v>388</v>
      </c>
      <c r="C16" s="92">
        <v>1</v>
      </c>
      <c r="D16" s="92">
        <v>1</v>
      </c>
      <c r="E16" s="93">
        <v>2036.8410597635657</v>
      </c>
      <c r="G16" s="92">
        <v>1</v>
      </c>
      <c r="H16" s="92">
        <v>1</v>
      </c>
      <c r="I16" s="93">
        <v>1948.5901616770984</v>
      </c>
      <c r="K16" s="92">
        <v>1</v>
      </c>
      <c r="L16" s="92">
        <v>1</v>
      </c>
      <c r="M16" s="93">
        <v>1544.8931634001406</v>
      </c>
      <c r="O16" s="92">
        <v>1</v>
      </c>
      <c r="P16" s="92">
        <v>1</v>
      </c>
      <c r="Q16" s="93">
        <v>1497.8607046395118</v>
      </c>
    </row>
    <row r="17" spans="1:17">
      <c r="C17" s="92"/>
      <c r="D17" s="92"/>
      <c r="E17" s="93"/>
      <c r="G17" s="92"/>
      <c r="H17" s="92"/>
      <c r="I17" s="93"/>
      <c r="K17" s="92"/>
      <c r="L17" s="92"/>
      <c r="M17" s="93"/>
      <c r="O17" s="92"/>
      <c r="P17" s="92"/>
      <c r="Q17" s="93"/>
    </row>
    <row r="18" spans="1:17">
      <c r="C18" s="92"/>
      <c r="D18" s="92"/>
      <c r="E18" s="93"/>
      <c r="G18" s="92"/>
      <c r="H18" s="92"/>
      <c r="I18" s="93"/>
      <c r="K18" s="92"/>
      <c r="L18" s="92"/>
      <c r="M18" s="93"/>
      <c r="O18" s="92"/>
      <c r="P18" s="92"/>
      <c r="Q18" s="93"/>
    </row>
    <row r="19" spans="1:17" ht="45" customHeight="1">
      <c r="A19" s="172" t="s">
        <v>337</v>
      </c>
      <c r="B19" s="195" t="s">
        <v>509</v>
      </c>
      <c r="C19" s="187"/>
      <c r="D19" s="187"/>
      <c r="E19" s="187"/>
      <c r="F19" s="187"/>
      <c r="G19" s="187"/>
      <c r="H19" s="187"/>
      <c r="I19" s="187"/>
      <c r="J19" s="187"/>
      <c r="K19" s="187"/>
      <c r="L19" s="187"/>
      <c r="M19" s="187"/>
      <c r="N19" s="187"/>
      <c r="O19" s="187"/>
      <c r="P19" s="187"/>
      <c r="Q19" s="187"/>
    </row>
    <row r="20" spans="1:17" ht="15">
      <c r="A20" s="172" t="s">
        <v>375</v>
      </c>
      <c r="B20" s="173" t="s">
        <v>503</v>
      </c>
      <c r="C20" s="174"/>
      <c r="D20" s="174"/>
      <c r="E20" s="175"/>
      <c r="F20"/>
      <c r="G20" s="174"/>
      <c r="H20" s="174"/>
      <c r="I20" s="175"/>
      <c r="J20"/>
      <c r="K20" s="174"/>
      <c r="L20" s="174"/>
      <c r="M20" s="175"/>
      <c r="N20"/>
      <c r="O20" s="174"/>
      <c r="P20" s="174"/>
      <c r="Q20" s="175"/>
    </row>
    <row r="21" spans="1:17" ht="15">
      <c r="A21"/>
      <c r="B21" s="68" t="s">
        <v>481</v>
      </c>
      <c r="C21" s="174"/>
      <c r="D21" s="174"/>
      <c r="E21" s="175"/>
      <c r="F21"/>
      <c r="G21" s="174"/>
      <c r="H21" s="174"/>
      <c r="I21" s="175"/>
      <c r="J21"/>
      <c r="K21" s="174"/>
      <c r="L21" s="174"/>
      <c r="M21" s="175"/>
      <c r="N21"/>
      <c r="O21" s="174"/>
      <c r="P21" s="174"/>
      <c r="Q21" s="175"/>
    </row>
  </sheetData>
  <mergeCells count="1">
    <mergeCell ref="B19:Q19"/>
  </mergeCells>
  <pageMargins left="0.7" right="0.7" top="0.75" bottom="0.75" header="0.3" footer="0.3"/>
  <pageSetup scale="8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3"/>
  <sheetViews>
    <sheetView workbookViewId="0">
      <selection activeCell="K16" sqref="K16"/>
    </sheetView>
  </sheetViews>
  <sheetFormatPr defaultRowHeight="12.75"/>
  <cols>
    <col min="1" max="1" width="2" style="21" customWidth="1"/>
    <col min="2" max="2" width="7" style="21" customWidth="1"/>
    <col min="3" max="3" width="1.5703125" style="21" customWidth="1"/>
    <col min="4" max="4" width="7.85546875" style="21" customWidth="1"/>
    <col min="5" max="5" width="14.42578125" style="21" customWidth="1"/>
    <col min="6" max="6" width="3.28515625" style="21" customWidth="1"/>
    <col min="7" max="8" width="10.5703125" style="21" customWidth="1"/>
    <col min="9" max="9" width="5.42578125" style="21" customWidth="1"/>
    <col min="10" max="10" width="9.140625" style="21"/>
    <col min="11" max="11" width="10.140625" style="21" customWidth="1"/>
    <col min="12" max="12" width="3.42578125" style="21" customWidth="1"/>
    <col min="13" max="16384" width="9.140625" style="21"/>
  </cols>
  <sheetData>
    <row r="1" spans="1:12" ht="12.75" customHeight="1">
      <c r="A1" s="19" t="s">
        <v>511</v>
      </c>
      <c r="B1" s="19"/>
      <c r="C1" s="19"/>
      <c r="D1" s="19"/>
      <c r="E1" s="19"/>
      <c r="F1" s="19"/>
      <c r="G1" s="19"/>
      <c r="H1" s="19"/>
      <c r="I1" s="19"/>
      <c r="J1" s="19"/>
      <c r="K1" s="47" t="s">
        <v>461</v>
      </c>
      <c r="L1" s="20"/>
    </row>
    <row r="2" spans="1:12" ht="12.75" customHeight="1"/>
    <row r="3" spans="1:12" ht="12.75" customHeight="1"/>
    <row r="4" spans="1:12" ht="12.75" customHeight="1">
      <c r="A4" s="22"/>
      <c r="B4" s="22"/>
      <c r="C4" s="22"/>
      <c r="D4" s="22"/>
      <c r="E4" s="22"/>
      <c r="F4" s="22"/>
      <c r="G4" s="22"/>
      <c r="H4" s="22"/>
      <c r="I4" s="22"/>
      <c r="J4" s="22"/>
      <c r="K4" s="22"/>
    </row>
    <row r="5" spans="1:12" ht="12.75" customHeight="1">
      <c r="G5" s="196" t="s">
        <v>47</v>
      </c>
      <c r="H5" s="196"/>
      <c r="J5" s="196" t="s">
        <v>48</v>
      </c>
      <c r="K5" s="196"/>
    </row>
    <row r="6" spans="1:12" ht="12.75" customHeight="1">
      <c r="A6" s="22" t="s">
        <v>49</v>
      </c>
      <c r="B6" s="22"/>
      <c r="C6" s="22"/>
      <c r="D6" s="22"/>
      <c r="E6" s="22"/>
      <c r="F6" s="22"/>
      <c r="G6" s="197" t="s">
        <v>50</v>
      </c>
      <c r="H6" s="197"/>
      <c r="I6" s="22"/>
      <c r="J6" s="197" t="s">
        <v>51</v>
      </c>
      <c r="K6" s="197"/>
    </row>
    <row r="7" spans="1:12" ht="12.75" customHeight="1"/>
    <row r="8" spans="1:12" ht="12.75" customHeight="1">
      <c r="A8" s="21" t="s">
        <v>52</v>
      </c>
      <c r="G8" s="24"/>
      <c r="H8" s="24">
        <v>2237526.3885064451</v>
      </c>
      <c r="J8" s="25"/>
      <c r="K8" s="25">
        <f>H8/H$28</f>
        <v>0.56288058639873484</v>
      </c>
    </row>
    <row r="9" spans="1:12" ht="25.5" customHeight="1">
      <c r="G9" s="24"/>
      <c r="H9" s="24"/>
      <c r="J9" s="25"/>
      <c r="K9" s="25"/>
    </row>
    <row r="10" spans="1:12" ht="12.75" customHeight="1">
      <c r="A10" s="21" t="s">
        <v>53</v>
      </c>
      <c r="G10" s="24"/>
      <c r="H10" s="24">
        <v>116110.98056557565</v>
      </c>
      <c r="J10" s="25"/>
      <c r="K10" s="25">
        <f>H10/H$28</f>
        <v>2.9209316664957432E-2</v>
      </c>
    </row>
    <row r="11" spans="1:12" ht="21.75" customHeight="1">
      <c r="G11" s="24"/>
      <c r="H11" s="24"/>
      <c r="J11" s="25"/>
      <c r="K11" s="25"/>
    </row>
    <row r="12" spans="1:12" ht="12.75" customHeight="1">
      <c r="A12" s="21" t="s">
        <v>54</v>
      </c>
      <c r="G12" s="24"/>
      <c r="H12" s="24"/>
      <c r="J12" s="25"/>
      <c r="K12" s="25"/>
    </row>
    <row r="13" spans="1:12" ht="12.75" customHeight="1">
      <c r="B13" s="26">
        <v>2.5000000000000001E-3</v>
      </c>
      <c r="C13" s="27" t="s">
        <v>24</v>
      </c>
      <c r="D13" s="28">
        <v>0.2475</v>
      </c>
      <c r="G13" s="24">
        <v>668690.00849724142</v>
      </c>
      <c r="J13" s="25">
        <f>G13/H$28</f>
        <v>0.16821818327387206</v>
      </c>
      <c r="K13" s="25"/>
    </row>
    <row r="14" spans="1:12" ht="12.75" customHeight="1">
      <c r="B14" s="29">
        <v>0.25</v>
      </c>
      <c r="C14" s="27" t="s">
        <v>24</v>
      </c>
      <c r="D14" s="28">
        <v>0.69750000000000001</v>
      </c>
      <c r="G14" s="24">
        <v>575138.79807933094</v>
      </c>
      <c r="H14" s="24"/>
      <c r="J14" s="25">
        <f t="shared" ref="J14:J15" si="0">G14/H$28</f>
        <v>0.14468408756495202</v>
      </c>
      <c r="K14" s="25"/>
    </row>
    <row r="15" spans="1:12" ht="12.75" customHeight="1">
      <c r="B15" s="30">
        <v>0.7</v>
      </c>
      <c r="C15" s="31" t="s">
        <v>24</v>
      </c>
      <c r="D15" s="32">
        <v>0.99750000000000005</v>
      </c>
      <c r="E15" s="33"/>
      <c r="F15" s="33"/>
      <c r="G15" s="34">
        <v>108037.72500761528</v>
      </c>
      <c r="H15" s="34"/>
      <c r="I15" s="33"/>
      <c r="J15" s="38">
        <f t="shared" si="0"/>
        <v>2.71783780150473E-2</v>
      </c>
      <c r="K15" s="35"/>
    </row>
    <row r="16" spans="1:12" ht="15.75" customHeight="1">
      <c r="B16" s="21" t="s">
        <v>55</v>
      </c>
      <c r="G16" s="24"/>
      <c r="H16" s="24">
        <f>SUM(G13:G15)</f>
        <v>1351866.5315841876</v>
      </c>
      <c r="J16" s="25"/>
      <c r="K16" s="25">
        <f>H16/H$28</f>
        <v>0.34008064885387135</v>
      </c>
    </row>
    <row r="17" spans="1:11" ht="26.25" customHeight="1">
      <c r="F17" s="36"/>
      <c r="G17" s="24"/>
      <c r="H17" s="24"/>
      <c r="J17" s="25"/>
      <c r="K17" s="25"/>
    </row>
    <row r="18" spans="1:11" ht="12.75" customHeight="1">
      <c r="A18" s="21" t="s">
        <v>56</v>
      </c>
      <c r="G18" s="24"/>
      <c r="H18" s="24">
        <v>105157.79780917589</v>
      </c>
      <c r="J18" s="25"/>
      <c r="K18" s="25">
        <f>H18/H$28</f>
        <v>2.6453892655424215E-2</v>
      </c>
    </row>
    <row r="19" spans="1:11" ht="24.75" customHeight="1">
      <c r="G19" s="24"/>
      <c r="H19" s="24"/>
      <c r="J19" s="25"/>
      <c r="K19" s="25"/>
    </row>
    <row r="20" spans="1:11" ht="12.75" customHeight="1">
      <c r="A20" s="21" t="s">
        <v>57</v>
      </c>
      <c r="G20" s="24"/>
      <c r="H20" s="24">
        <v>5140</v>
      </c>
      <c r="J20" s="25"/>
      <c r="K20" s="25">
        <f>H20/H$28</f>
        <v>1.2930378068169825E-3</v>
      </c>
    </row>
    <row r="21" spans="1:11" ht="12.75" customHeight="1">
      <c r="G21" s="24"/>
      <c r="H21" s="24"/>
      <c r="J21" s="25"/>
      <c r="K21" s="25"/>
    </row>
    <row r="22" spans="1:11" ht="24.75" customHeight="1">
      <c r="A22" s="21" t="s">
        <v>58</v>
      </c>
      <c r="G22" s="24"/>
      <c r="H22" s="24">
        <v>87393.617695993395</v>
      </c>
      <c r="J22" s="25"/>
      <c r="K22" s="25">
        <f>H22/H$28</f>
        <v>2.1985068434908391E-2</v>
      </c>
    </row>
    <row r="23" spans="1:11" ht="12.75" customHeight="1">
      <c r="G23" s="24"/>
      <c r="H23" s="24"/>
      <c r="J23" s="25"/>
      <c r="K23" s="25"/>
    </row>
    <row r="24" spans="1:11" ht="12.75" customHeight="1">
      <c r="A24" s="21" t="s">
        <v>59</v>
      </c>
      <c r="G24" s="24"/>
      <c r="H24" s="24"/>
      <c r="J24" s="25"/>
      <c r="K24" s="25"/>
    </row>
    <row r="25" spans="1:11" ht="12.75" customHeight="1">
      <c r="A25" s="21" t="s">
        <v>60</v>
      </c>
      <c r="G25" s="24"/>
      <c r="H25" s="24">
        <v>71939.805875715232</v>
      </c>
      <c r="J25" s="25"/>
      <c r="K25" s="25">
        <f>H25/H$28</f>
        <v>1.8097449185286826E-2</v>
      </c>
    </row>
    <row r="26" spans="1:11" ht="5.25" customHeight="1">
      <c r="A26" s="22"/>
      <c r="B26" s="22"/>
      <c r="C26" s="22"/>
      <c r="D26" s="22"/>
      <c r="E26" s="22"/>
      <c r="F26" s="22"/>
      <c r="G26" s="37"/>
      <c r="H26" s="37"/>
      <c r="I26" s="22"/>
      <c r="J26" s="38"/>
      <c r="K26" s="38"/>
    </row>
    <row r="27" spans="1:11" ht="12.75" customHeight="1">
      <c r="G27" s="24"/>
      <c r="H27" s="24"/>
      <c r="J27" s="25"/>
      <c r="K27" s="25"/>
    </row>
    <row r="28" spans="1:11" ht="12.75" customHeight="1">
      <c r="A28" s="21" t="s">
        <v>51</v>
      </c>
      <c r="G28" s="24"/>
      <c r="H28" s="24">
        <f>H8+H10+H16+H18+H20+H22+H25</f>
        <v>3975135.1220370927</v>
      </c>
      <c r="J28" s="25"/>
      <c r="K28" s="25">
        <f>SUM(K8:K25)</f>
        <v>1</v>
      </c>
    </row>
    <row r="29" spans="1:11" ht="12.75" customHeight="1">
      <c r="J29" s="25"/>
      <c r="K29" s="25"/>
    </row>
    <row r="30" spans="1:11" ht="12.75" customHeight="1">
      <c r="J30" s="25"/>
      <c r="K30" s="25"/>
    </row>
    <row r="31" spans="1:11" ht="12.75" customHeight="1">
      <c r="J31" s="25"/>
      <c r="K31" s="25"/>
    </row>
    <row r="32" spans="1:11" ht="12.75" customHeight="1">
      <c r="J32" s="25"/>
      <c r="K32" s="25"/>
    </row>
    <row r="33" spans="1:1" ht="12.75" customHeight="1"/>
    <row r="34" spans="1:1" ht="12.75" customHeight="1"/>
    <row r="35" spans="1:1" ht="12.75" customHeight="1"/>
    <row r="36" spans="1:1" ht="12.75" customHeight="1">
      <c r="A36" s="21" t="s">
        <v>61</v>
      </c>
    </row>
    <row r="37" spans="1:1" ht="12.75" customHeight="1">
      <c r="A37" s="21" t="s">
        <v>62</v>
      </c>
    </row>
    <row r="38" spans="1:1" ht="12.75" customHeight="1"/>
    <row r="39" spans="1:1" ht="12.75" customHeight="1">
      <c r="A39" s="21" t="s">
        <v>63</v>
      </c>
    </row>
    <row r="40" spans="1:1" ht="12.75" customHeight="1"/>
    <row r="41" spans="1:1" ht="12.75" customHeight="1"/>
    <row r="42" spans="1:1" ht="12.75" customHeight="1"/>
    <row r="43" spans="1:1" ht="12.75" customHeight="1"/>
    <row r="44" spans="1:1" ht="12.75" customHeight="1"/>
    <row r="45" spans="1:1" ht="12.75" customHeight="1"/>
    <row r="46" spans="1:1" ht="12.75" customHeight="1"/>
    <row r="47" spans="1:1" ht="12.75" customHeight="1"/>
    <row r="48" spans="1:1" ht="12.75" customHeight="1"/>
    <row r="49" ht="12.75" customHeight="1"/>
    <row r="50" ht="12.75" customHeight="1"/>
    <row r="51" ht="12.75" customHeight="1"/>
    <row r="52" ht="12.75" customHeight="1"/>
    <row r="53" ht="12.75" customHeight="1"/>
  </sheetData>
  <mergeCells count="4">
    <mergeCell ref="G5:H5"/>
    <mergeCell ref="J5:K5"/>
    <mergeCell ref="G6:H6"/>
    <mergeCell ref="J6: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4"/>
  <sheetViews>
    <sheetView zoomScaleNormal="100" workbookViewId="0"/>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200" t="s">
        <v>37</v>
      </c>
      <c r="Q1" s="200"/>
    </row>
    <row r="5" spans="1:17">
      <c r="A5" s="17"/>
      <c r="B5" s="199" t="s">
        <v>517</v>
      </c>
      <c r="C5" s="199"/>
      <c r="D5" s="199"/>
      <c r="E5" s="199"/>
      <c r="F5" s="199"/>
      <c r="G5" s="199"/>
      <c r="H5" s="199"/>
      <c r="I5" s="199"/>
      <c r="J5" s="199"/>
      <c r="K5" s="199"/>
      <c r="L5" s="199"/>
      <c r="M5" s="199"/>
      <c r="N5" s="199"/>
      <c r="O5" s="199"/>
      <c r="P5" s="199"/>
      <c r="Q5" s="17"/>
    </row>
    <row r="6" spans="1:17">
      <c r="A6" s="17"/>
      <c r="B6" s="200" t="s">
        <v>38</v>
      </c>
      <c r="C6" s="200"/>
      <c r="D6" s="200"/>
      <c r="E6" s="200"/>
      <c r="F6" s="200"/>
      <c r="G6" s="200"/>
      <c r="H6" s="200"/>
      <c r="I6" s="200"/>
      <c r="J6" s="200"/>
      <c r="K6" s="200"/>
      <c r="L6" s="200"/>
      <c r="M6" s="200"/>
      <c r="N6" s="200"/>
      <c r="O6" s="200"/>
      <c r="P6" s="200"/>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1046</v>
      </c>
      <c r="H13" s="3">
        <v>235534</v>
      </c>
      <c r="J13" s="3">
        <v>8525990</v>
      </c>
      <c r="K13" s="6"/>
      <c r="L13" s="3">
        <v>14692979</v>
      </c>
      <c r="M13" s="6"/>
      <c r="N13" s="3">
        <v>6647982</v>
      </c>
      <c r="O13" s="6"/>
      <c r="P13" s="3">
        <v>14711776</v>
      </c>
      <c r="Q13" s="3"/>
    </row>
    <row r="14" spans="1:17">
      <c r="A14" s="3"/>
      <c r="B14" s="12">
        <v>5</v>
      </c>
      <c r="C14" s="11" t="s">
        <v>24</v>
      </c>
      <c r="D14" s="14">
        <v>9</v>
      </c>
      <c r="F14" s="3">
        <v>1893</v>
      </c>
      <c r="H14" s="3">
        <v>846576</v>
      </c>
      <c r="J14" s="3">
        <v>20997558</v>
      </c>
      <c r="K14" s="6"/>
      <c r="L14" s="3">
        <v>38442790</v>
      </c>
      <c r="M14" s="6"/>
      <c r="N14" s="3">
        <v>16282600</v>
      </c>
      <c r="O14" s="6"/>
      <c r="P14" s="3">
        <v>42072448</v>
      </c>
      <c r="Q14" s="3"/>
    </row>
    <row r="15" spans="1:17">
      <c r="A15" s="3"/>
      <c r="B15" s="12">
        <v>10</v>
      </c>
      <c r="C15" s="11" t="s">
        <v>24</v>
      </c>
      <c r="D15" s="14">
        <v>14</v>
      </c>
      <c r="F15" s="3">
        <v>1710</v>
      </c>
      <c r="H15" s="3">
        <v>2838046</v>
      </c>
      <c r="J15" s="3">
        <v>23280613</v>
      </c>
      <c r="K15" s="6"/>
      <c r="L15" s="3">
        <v>46418330</v>
      </c>
      <c r="M15" s="6"/>
      <c r="N15" s="3">
        <v>17005294</v>
      </c>
      <c r="O15" s="6"/>
      <c r="P15" s="3">
        <v>46592994</v>
      </c>
      <c r="Q15" s="3"/>
    </row>
    <row r="16" spans="1:17">
      <c r="A16" s="3"/>
      <c r="B16" s="12">
        <v>15</v>
      </c>
      <c r="C16" s="11" t="s">
        <v>24</v>
      </c>
      <c r="D16" s="14">
        <v>19</v>
      </c>
      <c r="F16" s="3">
        <v>938</v>
      </c>
      <c r="H16" s="3">
        <v>672519</v>
      </c>
      <c r="J16" s="3">
        <v>14513235</v>
      </c>
      <c r="K16" s="6"/>
      <c r="L16" s="3">
        <v>30377583</v>
      </c>
      <c r="M16" s="6"/>
      <c r="N16" s="3">
        <v>10778541</v>
      </c>
      <c r="O16" s="6"/>
      <c r="P16" s="3">
        <v>28359362</v>
      </c>
      <c r="Q16" s="3"/>
    </row>
    <row r="17" spans="1:17">
      <c r="A17" s="3"/>
      <c r="B17" s="12">
        <v>20</v>
      </c>
      <c r="C17" s="11" t="s">
        <v>24</v>
      </c>
      <c r="D17" s="14">
        <v>24</v>
      </c>
      <c r="F17" s="3">
        <v>332</v>
      </c>
      <c r="H17" s="3">
        <v>368485</v>
      </c>
      <c r="J17" s="3">
        <v>7449421</v>
      </c>
      <c r="K17" s="6"/>
      <c r="L17" s="3">
        <v>15657631</v>
      </c>
      <c r="M17" s="6"/>
      <c r="N17" s="3">
        <v>5838422</v>
      </c>
      <c r="O17" s="6"/>
      <c r="P17" s="3">
        <v>14621266</v>
      </c>
      <c r="Q17" s="3"/>
    </row>
    <row r="18" spans="1:17">
      <c r="A18" s="7"/>
      <c r="B18" s="198" t="s">
        <v>8</v>
      </c>
      <c r="C18" s="198"/>
      <c r="D18" s="198"/>
      <c r="E18" s="10"/>
      <c r="F18" s="8">
        <v>27</v>
      </c>
      <c r="G18" s="10"/>
      <c r="H18" s="8">
        <v>7150</v>
      </c>
      <c r="I18" s="10"/>
      <c r="J18" s="8">
        <v>131611</v>
      </c>
      <c r="K18" s="9"/>
      <c r="L18" s="8">
        <v>393755</v>
      </c>
      <c r="M18" s="9"/>
      <c r="N18" s="8">
        <v>160189</v>
      </c>
      <c r="O18" s="9"/>
      <c r="P18" s="8">
        <v>505210</v>
      </c>
      <c r="Q18" s="7"/>
    </row>
    <row r="19" spans="1:17">
      <c r="A19" s="3"/>
      <c r="B19" s="5" t="s">
        <v>25</v>
      </c>
      <c r="C19" s="5"/>
      <c r="D19" s="5"/>
      <c r="E19" s="5"/>
      <c r="F19" s="3">
        <f>SUM(F13:F18)</f>
        <v>5946</v>
      </c>
      <c r="H19" s="3">
        <f>SUM(H13:H18)</f>
        <v>4968310</v>
      </c>
      <c r="J19" s="3">
        <f>SUM(J13:J18)</f>
        <v>74898428</v>
      </c>
      <c r="K19" s="6"/>
      <c r="L19" s="3">
        <f>SUM(L13:L18)</f>
        <v>145983068</v>
      </c>
      <c r="M19" s="6"/>
      <c r="N19" s="3">
        <f>SUM(N13:N18)</f>
        <v>56713028</v>
      </c>
      <c r="O19" s="6"/>
      <c r="P19" s="3">
        <f>SUM(P13:P18)</f>
        <v>146863056</v>
      </c>
      <c r="Q19" s="3"/>
    </row>
    <row r="20" spans="1:17">
      <c r="A20" s="3"/>
      <c r="F20" s="6"/>
      <c r="J20" s="3"/>
      <c r="K20" s="6"/>
      <c r="L20" s="3"/>
      <c r="M20" s="6"/>
      <c r="N20" s="3"/>
      <c r="O20" s="6"/>
      <c r="P20" s="3"/>
      <c r="Q20" s="3"/>
    </row>
    <row r="21" spans="1:17">
      <c r="A21" s="3"/>
      <c r="B21" s="13">
        <v>25</v>
      </c>
      <c r="C21" s="11" t="s">
        <v>24</v>
      </c>
      <c r="D21" s="1" t="s">
        <v>23</v>
      </c>
      <c r="F21" s="3">
        <v>171</v>
      </c>
      <c r="H21" s="3">
        <v>353800</v>
      </c>
      <c r="J21" s="3">
        <v>4933896</v>
      </c>
      <c r="K21" s="6"/>
      <c r="L21" s="3">
        <v>10639294</v>
      </c>
      <c r="M21" s="6"/>
      <c r="N21" s="3">
        <v>3522816</v>
      </c>
      <c r="O21" s="6"/>
      <c r="P21" s="3">
        <v>9534328</v>
      </c>
      <c r="Q21" s="3"/>
    </row>
    <row r="22" spans="1:17">
      <c r="A22" s="3"/>
      <c r="B22" s="12">
        <v>30</v>
      </c>
      <c r="C22" s="11" t="s">
        <v>24</v>
      </c>
      <c r="D22" s="1" t="s">
        <v>22</v>
      </c>
      <c r="F22" s="3">
        <v>100</v>
      </c>
      <c r="H22" s="3">
        <v>130625</v>
      </c>
      <c r="J22" s="3">
        <v>2711469</v>
      </c>
      <c r="K22" s="6"/>
      <c r="L22" s="3">
        <v>6206454</v>
      </c>
      <c r="M22" s="6"/>
      <c r="N22" s="3">
        <v>2338643</v>
      </c>
      <c r="O22" s="6"/>
      <c r="P22" s="3">
        <v>6224767</v>
      </c>
      <c r="Q22" s="3"/>
    </row>
    <row r="23" spans="1:17">
      <c r="A23" s="3"/>
      <c r="B23" s="12">
        <v>35</v>
      </c>
      <c r="C23" s="11" t="s">
        <v>24</v>
      </c>
      <c r="D23" s="1" t="s">
        <v>21</v>
      </c>
      <c r="F23" s="3">
        <v>50</v>
      </c>
      <c r="H23" s="3">
        <v>90000</v>
      </c>
      <c r="J23" s="3">
        <v>1350547</v>
      </c>
      <c r="K23" s="6"/>
      <c r="L23" s="3">
        <v>3894816</v>
      </c>
      <c r="M23" s="6"/>
      <c r="N23" s="3">
        <v>1261165</v>
      </c>
      <c r="O23" s="6"/>
      <c r="P23" s="3">
        <v>3289490</v>
      </c>
      <c r="Q23" s="3"/>
    </row>
    <row r="24" spans="1:17">
      <c r="A24" s="3"/>
      <c r="B24" s="12">
        <v>40</v>
      </c>
      <c r="C24" s="11" t="s">
        <v>24</v>
      </c>
      <c r="D24" s="1" t="s">
        <v>20</v>
      </c>
      <c r="F24" s="3">
        <v>27</v>
      </c>
      <c r="H24" s="3">
        <v>67080</v>
      </c>
      <c r="J24" s="3">
        <v>889102</v>
      </c>
      <c r="K24" s="6"/>
      <c r="L24" s="3">
        <v>2769289</v>
      </c>
      <c r="M24" s="6"/>
      <c r="N24" s="3">
        <v>1273542</v>
      </c>
      <c r="O24" s="6"/>
      <c r="P24" s="3">
        <v>3164826</v>
      </c>
      <c r="Q24" s="3"/>
    </row>
    <row r="25" spans="1:17">
      <c r="A25" s="3"/>
      <c r="B25" s="12">
        <v>45</v>
      </c>
      <c r="C25" s="11" t="s">
        <v>24</v>
      </c>
      <c r="D25" s="1" t="s">
        <v>19</v>
      </c>
      <c r="F25" s="3">
        <v>19</v>
      </c>
      <c r="H25" s="3">
        <v>43500</v>
      </c>
      <c r="J25" s="3">
        <v>765743</v>
      </c>
      <c r="K25" s="6"/>
      <c r="L25" s="3">
        <v>1830209</v>
      </c>
      <c r="M25" s="6"/>
      <c r="N25" s="3">
        <v>1612336</v>
      </c>
      <c r="O25" s="6"/>
      <c r="P25" s="3">
        <v>3124499</v>
      </c>
      <c r="Q25" s="3"/>
    </row>
    <row r="26" spans="1:17">
      <c r="A26" s="3"/>
      <c r="B26" s="12">
        <v>50</v>
      </c>
      <c r="C26" s="11" t="s">
        <v>24</v>
      </c>
      <c r="D26" s="1" t="s">
        <v>18</v>
      </c>
      <c r="F26" s="3">
        <v>8</v>
      </c>
      <c r="H26" s="3">
        <v>13479</v>
      </c>
      <c r="J26" s="3">
        <v>354791</v>
      </c>
      <c r="K26" s="6"/>
      <c r="L26" s="3">
        <v>918088</v>
      </c>
      <c r="M26" s="6"/>
      <c r="N26" s="3">
        <v>639677</v>
      </c>
      <c r="O26" s="6"/>
      <c r="P26" s="3">
        <v>1515168</v>
      </c>
      <c r="Q26" s="3"/>
    </row>
    <row r="27" spans="1:17">
      <c r="A27" s="3"/>
      <c r="B27" s="12">
        <v>55</v>
      </c>
      <c r="C27" s="11" t="s">
        <v>24</v>
      </c>
      <c r="D27" s="1" t="s">
        <v>17</v>
      </c>
      <c r="F27" s="3">
        <v>11</v>
      </c>
      <c r="H27" s="3">
        <v>24000</v>
      </c>
      <c r="J27" s="3">
        <v>293945</v>
      </c>
      <c r="K27" s="6"/>
      <c r="L27" s="3">
        <v>1407470</v>
      </c>
      <c r="M27" s="6"/>
      <c r="N27" s="3">
        <v>285167</v>
      </c>
      <c r="O27" s="6"/>
      <c r="P27" s="3">
        <v>1498377</v>
      </c>
      <c r="Q27" s="3"/>
    </row>
    <row r="28" spans="1:17">
      <c r="A28" s="3"/>
      <c r="B28" s="12">
        <v>60</v>
      </c>
      <c r="C28" s="11" t="s">
        <v>24</v>
      </c>
      <c r="D28" s="1" t="s">
        <v>16</v>
      </c>
      <c r="F28" s="3">
        <v>6</v>
      </c>
      <c r="H28" s="3">
        <v>0</v>
      </c>
      <c r="J28" s="3">
        <v>139670</v>
      </c>
      <c r="K28" s="6"/>
      <c r="L28" s="3">
        <v>624080</v>
      </c>
      <c r="M28" s="6"/>
      <c r="N28" s="3">
        <v>157623</v>
      </c>
      <c r="O28" s="6"/>
      <c r="P28" s="3">
        <v>575699</v>
      </c>
      <c r="Q28" s="3"/>
    </row>
    <row r="29" spans="1:17">
      <c r="A29" s="3"/>
      <c r="B29" s="12">
        <v>65</v>
      </c>
      <c r="C29" s="11" t="s">
        <v>24</v>
      </c>
      <c r="D29" s="1" t="s">
        <v>15</v>
      </c>
      <c r="F29" s="3">
        <v>6</v>
      </c>
      <c r="H29" s="3">
        <v>6000</v>
      </c>
      <c r="J29" s="3">
        <v>140065</v>
      </c>
      <c r="K29" s="6"/>
      <c r="L29" s="3">
        <v>778502</v>
      </c>
      <c r="M29" s="6"/>
      <c r="N29" s="3">
        <v>330896</v>
      </c>
      <c r="O29" s="6"/>
      <c r="P29" s="3">
        <v>1061051</v>
      </c>
      <c r="Q29" s="3"/>
    </row>
    <row r="30" spans="1:17">
      <c r="A30" s="3"/>
      <c r="B30" s="12">
        <v>70</v>
      </c>
      <c r="C30" s="11" t="s">
        <v>24</v>
      </c>
      <c r="D30" s="1" t="s">
        <v>14</v>
      </c>
      <c r="F30" s="3">
        <v>10</v>
      </c>
      <c r="H30" s="3">
        <v>36000</v>
      </c>
      <c r="J30" s="3">
        <v>378219</v>
      </c>
      <c r="K30" s="6"/>
      <c r="L30" s="3">
        <v>2525161</v>
      </c>
      <c r="M30" s="6"/>
      <c r="N30" s="3">
        <v>1656563</v>
      </c>
      <c r="O30" s="6"/>
      <c r="P30" s="3">
        <v>7088333</v>
      </c>
      <c r="Q30" s="3"/>
    </row>
    <row r="31" spans="1:17">
      <c r="A31" s="3"/>
      <c r="B31" s="12">
        <v>75</v>
      </c>
      <c r="C31" s="11" t="s">
        <v>24</v>
      </c>
      <c r="D31" s="1" t="s">
        <v>13</v>
      </c>
      <c r="F31" s="3">
        <v>2</v>
      </c>
      <c r="H31" s="3">
        <v>0</v>
      </c>
      <c r="J31" s="3">
        <v>75689</v>
      </c>
      <c r="K31" s="6"/>
      <c r="L31" s="3">
        <v>444058</v>
      </c>
      <c r="M31" s="6"/>
      <c r="N31" s="3">
        <v>95753</v>
      </c>
      <c r="O31" s="6"/>
      <c r="P31" s="3">
        <v>909626</v>
      </c>
      <c r="Q31" s="3"/>
    </row>
    <row r="32" spans="1:17">
      <c r="A32" s="3"/>
      <c r="B32" s="12">
        <v>80</v>
      </c>
      <c r="C32" s="11" t="s">
        <v>24</v>
      </c>
      <c r="D32" s="1" t="s">
        <v>12</v>
      </c>
      <c r="F32" s="3">
        <v>2</v>
      </c>
      <c r="H32" s="3">
        <v>6000</v>
      </c>
      <c r="J32" s="3">
        <v>93311</v>
      </c>
      <c r="K32" s="6"/>
      <c r="L32" s="3">
        <v>1030722</v>
      </c>
      <c r="M32" s="6"/>
      <c r="N32" s="3">
        <v>203511</v>
      </c>
      <c r="O32" s="6"/>
      <c r="P32" s="3">
        <v>1918424</v>
      </c>
      <c r="Q32" s="3"/>
    </row>
    <row r="33" spans="1:17">
      <c r="A33" s="3"/>
      <c r="B33" s="12">
        <v>85</v>
      </c>
      <c r="C33" s="11" t="s">
        <v>24</v>
      </c>
      <c r="D33" s="1" t="s">
        <v>11</v>
      </c>
      <c r="F33" s="3">
        <v>2</v>
      </c>
      <c r="H33" s="3">
        <v>6000</v>
      </c>
      <c r="J33" s="3">
        <v>61128</v>
      </c>
      <c r="K33" s="6"/>
      <c r="L33" s="3">
        <v>597948</v>
      </c>
      <c r="M33" s="6"/>
      <c r="N33" s="3">
        <v>149807</v>
      </c>
      <c r="O33" s="6"/>
      <c r="P33" s="3">
        <v>810174</v>
      </c>
      <c r="Q33" s="3"/>
    </row>
    <row r="34" spans="1:17">
      <c r="A34" s="3"/>
      <c r="B34" s="12">
        <v>90</v>
      </c>
      <c r="C34" s="11" t="s">
        <v>24</v>
      </c>
      <c r="D34" s="1" t="s">
        <v>10</v>
      </c>
      <c r="F34" s="3">
        <v>1</v>
      </c>
      <c r="H34" s="3">
        <v>0</v>
      </c>
      <c r="J34" s="3">
        <v>69984</v>
      </c>
      <c r="K34" s="6"/>
      <c r="L34" s="3">
        <v>169579</v>
      </c>
      <c r="M34" s="6"/>
      <c r="N34" s="3">
        <v>5797</v>
      </c>
      <c r="O34" s="6"/>
      <c r="P34" s="3">
        <v>50630</v>
      </c>
      <c r="Q34" s="3"/>
    </row>
    <row r="35" spans="1:17">
      <c r="A35" s="3"/>
      <c r="B35" s="12">
        <v>95</v>
      </c>
      <c r="C35" s="11" t="s">
        <v>24</v>
      </c>
      <c r="D35" s="1" t="s">
        <v>9</v>
      </c>
      <c r="F35" s="3">
        <v>2</v>
      </c>
      <c r="H35" s="3">
        <v>12000</v>
      </c>
      <c r="J35" s="3">
        <v>55489</v>
      </c>
      <c r="K35" s="6"/>
      <c r="L35" s="3">
        <v>1803708</v>
      </c>
      <c r="M35" s="6"/>
      <c r="N35" s="3">
        <v>330951</v>
      </c>
      <c r="O35" s="6"/>
      <c r="P35" s="3">
        <v>4120182</v>
      </c>
      <c r="Q35" s="3"/>
    </row>
    <row r="36" spans="1:17">
      <c r="A36" s="7"/>
      <c r="B36" s="198" t="s">
        <v>8</v>
      </c>
      <c r="C36" s="198"/>
      <c r="D36" s="198"/>
      <c r="E36" s="10"/>
      <c r="F36" s="8">
        <v>3</v>
      </c>
      <c r="G36" s="10"/>
      <c r="H36" s="8">
        <v>0</v>
      </c>
      <c r="I36" s="10"/>
      <c r="J36" s="8">
        <v>391354</v>
      </c>
      <c r="K36" s="9"/>
      <c r="L36" s="8">
        <v>440569</v>
      </c>
      <c r="M36" s="9"/>
      <c r="N36" s="8">
        <v>394850</v>
      </c>
      <c r="O36" s="9"/>
      <c r="P36" s="8">
        <v>414762</v>
      </c>
      <c r="Q36" s="7"/>
    </row>
    <row r="37" spans="1:17">
      <c r="A37" s="3"/>
      <c r="B37" s="5" t="s">
        <v>7</v>
      </c>
      <c r="C37" s="4"/>
      <c r="D37" s="4"/>
      <c r="F37" s="3">
        <f>SUM(F21:F36)</f>
        <v>420</v>
      </c>
      <c r="H37" s="3">
        <f>SUM(H21:H36)</f>
        <v>788484</v>
      </c>
      <c r="J37" s="3">
        <f>SUM(J21:J36)</f>
        <v>12704402</v>
      </c>
      <c r="K37" s="6"/>
      <c r="L37" s="3">
        <f>SUM(L21:L36)</f>
        <v>36079947</v>
      </c>
      <c r="M37" s="6"/>
      <c r="N37" s="3">
        <f>SUM(N21:N36)</f>
        <v>14259097</v>
      </c>
      <c r="O37" s="6"/>
      <c r="P37" s="3">
        <f>SUM(P21:P36)</f>
        <v>45300336</v>
      </c>
      <c r="Q37" s="3"/>
    </row>
    <row r="38" spans="1:17">
      <c r="A38" s="2"/>
      <c r="L38" s="2"/>
      <c r="P38" s="2"/>
      <c r="Q38" s="2"/>
    </row>
    <row r="39" spans="1:17">
      <c r="A39" s="3"/>
      <c r="B39" s="5" t="s">
        <v>6</v>
      </c>
      <c r="C39" s="4"/>
      <c r="F39" s="3">
        <v>7</v>
      </c>
      <c r="H39" s="3">
        <v>12000</v>
      </c>
      <c r="J39" s="3">
        <v>433458</v>
      </c>
      <c r="K39" s="6"/>
      <c r="L39" s="3">
        <v>3920636</v>
      </c>
      <c r="M39" s="6"/>
      <c r="N39" s="3">
        <v>2937794</v>
      </c>
      <c r="O39" s="6"/>
      <c r="P39" s="3">
        <v>12647356</v>
      </c>
      <c r="Q39" s="3"/>
    </row>
    <row r="40" spans="1:17">
      <c r="A40" s="2"/>
      <c r="L40" s="2"/>
      <c r="P40" s="2"/>
      <c r="Q40" s="2"/>
    </row>
    <row r="41" spans="1:17">
      <c r="A41" s="3"/>
      <c r="B41" s="5" t="s">
        <v>5</v>
      </c>
      <c r="C41" s="4"/>
      <c r="F41" s="3">
        <f>F19+F37+F39</f>
        <v>6373</v>
      </c>
      <c r="H41" s="3">
        <f>H19+H37+H39</f>
        <v>5768794</v>
      </c>
      <c r="J41" s="3">
        <f>J19+J37+J39</f>
        <v>88036288</v>
      </c>
      <c r="L41" s="3">
        <f>L19+L37+L39</f>
        <v>185983651</v>
      </c>
      <c r="N41" s="3">
        <f>N19+N37+N39</f>
        <v>73909919</v>
      </c>
      <c r="P41" s="3">
        <f>P19+P37+P39</f>
        <v>204810748</v>
      </c>
      <c r="Q41" s="3"/>
    </row>
    <row r="42" spans="1:17">
      <c r="A42" s="2"/>
      <c r="L42" s="2"/>
      <c r="Q42" s="2"/>
    </row>
    <row r="43" spans="1:17">
      <c r="A43" s="2"/>
      <c r="L43" s="2"/>
      <c r="Q43" s="2"/>
    </row>
    <row r="44" spans="1:17">
      <c r="A44" s="2"/>
      <c r="B44" s="1" t="s">
        <v>4</v>
      </c>
      <c r="L44" s="2"/>
      <c r="Q44" s="2"/>
    </row>
  </sheetData>
  <mergeCells count="5">
    <mergeCell ref="B18:D18"/>
    <mergeCell ref="B36:D36"/>
    <mergeCell ref="B5:P5"/>
    <mergeCell ref="B6:P6"/>
    <mergeCell ref="P1:Q1"/>
  </mergeCells>
  <printOptions horizontalCentered="1"/>
  <pageMargins left="0.75" right="0.75" top="1" bottom="1" header="0.5" footer="0.5"/>
  <pageSetup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7"/>
  <sheetViews>
    <sheetView zoomScaleNormal="100" workbookViewId="0"/>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200" t="s">
        <v>36</v>
      </c>
      <c r="Q1" s="200"/>
    </row>
    <row r="5" spans="1:17">
      <c r="A5" s="17"/>
      <c r="B5" s="199" t="s">
        <v>517</v>
      </c>
      <c r="C5" s="199"/>
      <c r="D5" s="199"/>
      <c r="E5" s="199"/>
      <c r="F5" s="199"/>
      <c r="G5" s="199"/>
      <c r="H5" s="199"/>
      <c r="I5" s="199"/>
      <c r="J5" s="199"/>
      <c r="K5" s="199"/>
      <c r="L5" s="199"/>
      <c r="M5" s="199"/>
      <c r="N5" s="199"/>
      <c r="O5" s="199"/>
      <c r="P5" s="199"/>
      <c r="Q5" s="17"/>
    </row>
    <row r="6" spans="1:17">
      <c r="A6" s="17"/>
      <c r="B6" s="200" t="s">
        <v>39</v>
      </c>
      <c r="C6" s="200"/>
      <c r="D6" s="200"/>
      <c r="E6" s="200"/>
      <c r="F6" s="200"/>
      <c r="G6" s="200"/>
      <c r="H6" s="200"/>
      <c r="I6" s="200"/>
      <c r="J6" s="200"/>
      <c r="K6" s="200"/>
      <c r="L6" s="200"/>
      <c r="M6" s="200"/>
      <c r="N6" s="200"/>
      <c r="O6" s="200"/>
      <c r="P6" s="200"/>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1197</v>
      </c>
      <c r="H13" s="3">
        <v>302584</v>
      </c>
      <c r="J13" s="3">
        <v>12330838</v>
      </c>
      <c r="K13" s="6"/>
      <c r="L13" s="3">
        <v>19783343</v>
      </c>
      <c r="M13" s="6"/>
      <c r="N13" s="3">
        <v>11212274</v>
      </c>
      <c r="O13" s="6"/>
      <c r="P13" s="3">
        <v>24631326</v>
      </c>
      <c r="Q13" s="3"/>
    </row>
    <row r="14" spans="1:17">
      <c r="A14" s="3"/>
      <c r="B14" s="12">
        <v>5</v>
      </c>
      <c r="C14" s="11" t="s">
        <v>24</v>
      </c>
      <c r="D14" s="14">
        <v>9</v>
      </c>
      <c r="F14" s="3">
        <v>2040</v>
      </c>
      <c r="H14" s="3">
        <v>919617</v>
      </c>
      <c r="J14" s="3">
        <v>26973831</v>
      </c>
      <c r="K14" s="6"/>
      <c r="L14" s="3">
        <v>47021206</v>
      </c>
      <c r="M14" s="6"/>
      <c r="N14" s="3">
        <v>25437433</v>
      </c>
      <c r="O14" s="6"/>
      <c r="P14" s="3">
        <v>57010935</v>
      </c>
      <c r="Q14" s="3"/>
    </row>
    <row r="15" spans="1:17">
      <c r="A15" s="3"/>
      <c r="B15" s="12">
        <v>10</v>
      </c>
      <c r="C15" s="11" t="s">
        <v>24</v>
      </c>
      <c r="D15" s="14">
        <v>14</v>
      </c>
      <c r="F15" s="3">
        <v>1640</v>
      </c>
      <c r="H15" s="3">
        <v>2734219</v>
      </c>
      <c r="J15" s="3">
        <v>26123226</v>
      </c>
      <c r="K15" s="6"/>
      <c r="L15" s="3">
        <v>49477479</v>
      </c>
      <c r="M15" s="6"/>
      <c r="N15" s="3">
        <v>23454596</v>
      </c>
      <c r="O15" s="6"/>
      <c r="P15" s="3">
        <v>54701822</v>
      </c>
      <c r="Q15" s="3"/>
    </row>
    <row r="16" spans="1:17">
      <c r="A16" s="3"/>
      <c r="B16" s="12">
        <v>15</v>
      </c>
      <c r="C16" s="11" t="s">
        <v>24</v>
      </c>
      <c r="D16" s="14">
        <v>19</v>
      </c>
      <c r="F16" s="3">
        <v>881</v>
      </c>
      <c r="H16" s="3">
        <v>723807</v>
      </c>
      <c r="J16" s="3">
        <v>17154157</v>
      </c>
      <c r="K16" s="6"/>
      <c r="L16" s="3">
        <v>34612764</v>
      </c>
      <c r="M16" s="6"/>
      <c r="N16" s="3">
        <v>15421712</v>
      </c>
      <c r="O16" s="6"/>
      <c r="P16" s="3">
        <v>36245021</v>
      </c>
      <c r="Q16" s="3"/>
    </row>
    <row r="17" spans="1:17">
      <c r="A17" s="3"/>
      <c r="B17" s="12">
        <v>20</v>
      </c>
      <c r="C17" s="11" t="s">
        <v>24</v>
      </c>
      <c r="D17" s="14">
        <v>24</v>
      </c>
      <c r="F17" s="3">
        <v>361</v>
      </c>
      <c r="H17" s="3">
        <v>404278</v>
      </c>
      <c r="J17" s="3">
        <v>8997029</v>
      </c>
      <c r="K17" s="6"/>
      <c r="L17" s="3">
        <v>19356924</v>
      </c>
      <c r="M17" s="6"/>
      <c r="N17" s="3">
        <v>8954315</v>
      </c>
      <c r="O17" s="6"/>
      <c r="P17" s="3">
        <v>20757655</v>
      </c>
      <c r="Q17" s="3"/>
    </row>
    <row r="18" spans="1:17">
      <c r="A18" s="7"/>
      <c r="B18" s="198" t="s">
        <v>8</v>
      </c>
      <c r="C18" s="198"/>
      <c r="D18" s="198"/>
      <c r="E18" s="10"/>
      <c r="F18" s="8">
        <v>40</v>
      </c>
      <c r="G18" s="10"/>
      <c r="H18" s="8">
        <v>12000</v>
      </c>
      <c r="I18" s="10"/>
      <c r="J18" s="8">
        <v>551804</v>
      </c>
      <c r="K18" s="9"/>
      <c r="L18" s="8">
        <v>2082806</v>
      </c>
      <c r="M18" s="9"/>
      <c r="N18" s="8">
        <v>3008807</v>
      </c>
      <c r="O18" s="9"/>
      <c r="P18" s="8">
        <v>4540055</v>
      </c>
      <c r="Q18" s="7"/>
    </row>
    <row r="19" spans="1:17">
      <c r="A19" s="3"/>
      <c r="B19" s="5" t="s">
        <v>25</v>
      </c>
      <c r="C19" s="5"/>
      <c r="D19" s="5"/>
      <c r="E19" s="5"/>
      <c r="F19" s="3">
        <f>SUM(F13:F18)</f>
        <v>6159</v>
      </c>
      <c r="H19" s="3">
        <f>SUM(H13:H18)</f>
        <v>5096505</v>
      </c>
      <c r="J19" s="3">
        <f>SUM(J13:J18)</f>
        <v>92130885</v>
      </c>
      <c r="K19" s="6"/>
      <c r="L19" s="3">
        <f>SUM(L13:L18)</f>
        <v>172334522</v>
      </c>
      <c r="M19" s="6"/>
      <c r="N19" s="3">
        <f>SUM(N13:N18)</f>
        <v>87489137</v>
      </c>
      <c r="O19" s="6"/>
      <c r="P19" s="3">
        <f>SUM(P13:P18)</f>
        <v>197886814</v>
      </c>
      <c r="Q19" s="3"/>
    </row>
    <row r="20" spans="1:17">
      <c r="A20" s="3"/>
      <c r="F20" s="6"/>
      <c r="J20" s="3"/>
      <c r="K20" s="6"/>
      <c r="L20" s="3"/>
      <c r="M20" s="6"/>
      <c r="N20" s="3"/>
      <c r="O20" s="6"/>
      <c r="P20" s="3"/>
      <c r="Q20" s="3"/>
    </row>
    <row r="21" spans="1:17">
      <c r="A21" s="3"/>
      <c r="B21" s="13">
        <v>25</v>
      </c>
      <c r="C21" s="11" t="s">
        <v>24</v>
      </c>
      <c r="D21" s="1" t="s">
        <v>23</v>
      </c>
      <c r="F21" s="3">
        <v>219</v>
      </c>
      <c r="H21" s="3">
        <v>368522</v>
      </c>
      <c r="J21" s="3">
        <v>5896464</v>
      </c>
      <c r="K21" s="6"/>
      <c r="L21" s="3">
        <v>13575482</v>
      </c>
      <c r="M21" s="6"/>
      <c r="N21" s="3">
        <v>7940891</v>
      </c>
      <c r="O21" s="6"/>
      <c r="P21" s="3">
        <v>18685441</v>
      </c>
      <c r="Q21" s="3"/>
    </row>
    <row r="22" spans="1:17">
      <c r="A22" s="3"/>
      <c r="B22" s="12">
        <v>30</v>
      </c>
      <c r="C22" s="11" t="s">
        <v>24</v>
      </c>
      <c r="D22" s="1" t="s">
        <v>22</v>
      </c>
      <c r="F22" s="3">
        <v>151</v>
      </c>
      <c r="H22" s="3">
        <v>176526</v>
      </c>
      <c r="J22" s="3">
        <v>4291722</v>
      </c>
      <c r="K22" s="6"/>
      <c r="L22" s="3">
        <v>11669398</v>
      </c>
      <c r="M22" s="6"/>
      <c r="N22" s="3">
        <v>6759568</v>
      </c>
      <c r="O22" s="6"/>
      <c r="P22" s="3">
        <v>15210745</v>
      </c>
      <c r="Q22" s="3"/>
    </row>
    <row r="23" spans="1:17">
      <c r="A23" s="3"/>
      <c r="B23" s="12">
        <v>35</v>
      </c>
      <c r="C23" s="11" t="s">
        <v>24</v>
      </c>
      <c r="D23" s="1" t="s">
        <v>21</v>
      </c>
      <c r="F23" s="3">
        <v>73</v>
      </c>
      <c r="H23" s="3">
        <v>165750</v>
      </c>
      <c r="J23" s="3">
        <v>2289866</v>
      </c>
      <c r="K23" s="6"/>
      <c r="L23" s="3">
        <v>5856373</v>
      </c>
      <c r="M23" s="6"/>
      <c r="N23" s="3">
        <v>3537360</v>
      </c>
      <c r="O23" s="6"/>
      <c r="P23" s="3">
        <v>7339014</v>
      </c>
      <c r="Q23" s="3"/>
    </row>
    <row r="24" spans="1:17">
      <c r="A24" s="3"/>
      <c r="B24" s="12">
        <v>40</v>
      </c>
      <c r="C24" s="11" t="s">
        <v>24</v>
      </c>
      <c r="D24" s="1" t="s">
        <v>20</v>
      </c>
      <c r="F24" s="3">
        <v>47</v>
      </c>
      <c r="H24" s="3">
        <v>108547</v>
      </c>
      <c r="J24" s="3">
        <v>1655925</v>
      </c>
      <c r="K24" s="6"/>
      <c r="L24" s="3">
        <v>4512017</v>
      </c>
      <c r="M24" s="6"/>
      <c r="N24" s="3">
        <v>2903131</v>
      </c>
      <c r="O24" s="6"/>
      <c r="P24" s="3">
        <v>8358289</v>
      </c>
      <c r="Q24" s="3"/>
    </row>
    <row r="25" spans="1:17">
      <c r="A25" s="3"/>
      <c r="B25" s="12">
        <v>45</v>
      </c>
      <c r="C25" s="11" t="s">
        <v>24</v>
      </c>
      <c r="D25" s="1" t="s">
        <v>19</v>
      </c>
      <c r="F25" s="3">
        <v>26</v>
      </c>
      <c r="H25" s="3">
        <v>71700</v>
      </c>
      <c r="J25" s="3">
        <v>855975</v>
      </c>
      <c r="K25" s="6"/>
      <c r="L25" s="3">
        <v>2618511</v>
      </c>
      <c r="M25" s="6"/>
      <c r="N25" s="3">
        <v>1875734</v>
      </c>
      <c r="O25" s="6"/>
      <c r="P25" s="3">
        <v>4371763</v>
      </c>
      <c r="Q25" s="3"/>
    </row>
    <row r="26" spans="1:17">
      <c r="A26" s="3"/>
      <c r="B26" s="12">
        <v>50</v>
      </c>
      <c r="C26" s="11" t="s">
        <v>24</v>
      </c>
      <c r="D26" s="1" t="s">
        <v>18</v>
      </c>
      <c r="F26" s="3">
        <v>25</v>
      </c>
      <c r="H26" s="3">
        <v>81579</v>
      </c>
      <c r="J26" s="3">
        <v>903352</v>
      </c>
      <c r="K26" s="6"/>
      <c r="L26" s="3">
        <v>3020875</v>
      </c>
      <c r="M26" s="6"/>
      <c r="N26" s="3">
        <v>2186714</v>
      </c>
      <c r="O26" s="6"/>
      <c r="P26" s="3">
        <v>7329668</v>
      </c>
      <c r="Q26" s="3"/>
    </row>
    <row r="27" spans="1:17">
      <c r="A27" s="3"/>
      <c r="B27" s="12">
        <v>55</v>
      </c>
      <c r="C27" s="11" t="s">
        <v>24</v>
      </c>
      <c r="D27" s="1" t="s">
        <v>17</v>
      </c>
      <c r="F27" s="3">
        <v>23</v>
      </c>
      <c r="H27" s="3">
        <v>73100</v>
      </c>
      <c r="J27" s="3">
        <v>871131</v>
      </c>
      <c r="K27" s="6"/>
      <c r="L27" s="3">
        <v>2889793</v>
      </c>
      <c r="M27" s="6"/>
      <c r="N27" s="3">
        <v>2066657</v>
      </c>
      <c r="O27" s="6"/>
      <c r="P27" s="3">
        <v>6271152</v>
      </c>
      <c r="Q27" s="3"/>
    </row>
    <row r="28" spans="1:17">
      <c r="A28" s="3"/>
      <c r="B28" s="12">
        <v>60</v>
      </c>
      <c r="C28" s="11" t="s">
        <v>24</v>
      </c>
      <c r="D28" s="1" t="s">
        <v>16</v>
      </c>
      <c r="F28" s="3">
        <v>11</v>
      </c>
      <c r="H28" s="3">
        <v>18000</v>
      </c>
      <c r="J28" s="3">
        <v>329741</v>
      </c>
      <c r="K28" s="6"/>
      <c r="L28" s="3">
        <v>1566900</v>
      </c>
      <c r="M28" s="6"/>
      <c r="N28" s="3">
        <v>1569846</v>
      </c>
      <c r="O28" s="6"/>
      <c r="P28" s="3">
        <v>4354421</v>
      </c>
      <c r="Q28" s="3"/>
    </row>
    <row r="29" spans="1:17">
      <c r="A29" s="3"/>
      <c r="B29" s="12">
        <v>65</v>
      </c>
      <c r="C29" s="11" t="s">
        <v>24</v>
      </c>
      <c r="D29" s="1" t="s">
        <v>15</v>
      </c>
      <c r="F29" s="3">
        <v>12</v>
      </c>
      <c r="H29" s="3">
        <v>24000</v>
      </c>
      <c r="J29" s="3">
        <v>698642</v>
      </c>
      <c r="K29" s="6"/>
      <c r="L29" s="3">
        <v>1687100</v>
      </c>
      <c r="M29" s="6"/>
      <c r="N29" s="3">
        <v>1468027</v>
      </c>
      <c r="O29" s="6"/>
      <c r="P29" s="3">
        <v>3129235</v>
      </c>
      <c r="Q29" s="3"/>
    </row>
    <row r="30" spans="1:17">
      <c r="A30" s="3"/>
      <c r="B30" s="12">
        <v>70</v>
      </c>
      <c r="C30" s="11" t="s">
        <v>24</v>
      </c>
      <c r="D30" s="1" t="s">
        <v>14</v>
      </c>
      <c r="F30" s="3">
        <v>24</v>
      </c>
      <c r="H30" s="3">
        <v>78981</v>
      </c>
      <c r="J30" s="3">
        <v>815029</v>
      </c>
      <c r="K30" s="6"/>
      <c r="L30" s="3">
        <v>6415247</v>
      </c>
      <c r="M30" s="6"/>
      <c r="N30" s="3">
        <v>4931653</v>
      </c>
      <c r="O30" s="6"/>
      <c r="P30" s="3">
        <v>17141045</v>
      </c>
      <c r="Q30" s="3"/>
    </row>
    <row r="31" spans="1:17">
      <c r="A31" s="3"/>
      <c r="B31" s="12">
        <v>75</v>
      </c>
      <c r="C31" s="11" t="s">
        <v>24</v>
      </c>
      <c r="D31" s="1" t="s">
        <v>13</v>
      </c>
      <c r="F31" s="3">
        <v>4</v>
      </c>
      <c r="H31" s="3">
        <v>6000</v>
      </c>
      <c r="J31" s="3">
        <v>151544</v>
      </c>
      <c r="K31" s="6"/>
      <c r="L31" s="3">
        <v>1949036</v>
      </c>
      <c r="M31" s="6"/>
      <c r="N31" s="3">
        <v>746992</v>
      </c>
      <c r="O31" s="6"/>
      <c r="P31" s="3">
        <v>7079134</v>
      </c>
      <c r="Q31" s="3"/>
    </row>
    <row r="32" spans="1:17">
      <c r="A32" s="3"/>
      <c r="B32" s="12">
        <v>80</v>
      </c>
      <c r="C32" s="11" t="s">
        <v>24</v>
      </c>
      <c r="D32" s="1" t="s">
        <v>12</v>
      </c>
      <c r="F32" s="3">
        <v>4</v>
      </c>
      <c r="H32" s="3">
        <v>18000</v>
      </c>
      <c r="J32" s="3">
        <v>215223</v>
      </c>
      <c r="K32" s="6"/>
      <c r="L32" s="3">
        <v>1941085</v>
      </c>
      <c r="M32" s="6"/>
      <c r="N32" s="3">
        <v>994484</v>
      </c>
      <c r="O32" s="6"/>
      <c r="P32" s="3">
        <v>3743202</v>
      </c>
      <c r="Q32" s="3"/>
    </row>
    <row r="33" spans="1:17">
      <c r="A33" s="3"/>
      <c r="B33" s="12">
        <v>85</v>
      </c>
      <c r="C33" s="11" t="s">
        <v>24</v>
      </c>
      <c r="D33" s="1" t="s">
        <v>11</v>
      </c>
      <c r="F33" s="3">
        <v>2</v>
      </c>
      <c r="H33" s="3">
        <v>12000</v>
      </c>
      <c r="J33" s="3">
        <v>71930</v>
      </c>
      <c r="K33" s="6"/>
      <c r="L33" s="3">
        <v>953768</v>
      </c>
      <c r="M33" s="6"/>
      <c r="N33" s="3">
        <v>601282</v>
      </c>
      <c r="O33" s="6"/>
      <c r="P33" s="3">
        <v>2964058</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5</v>
      </c>
      <c r="H35" s="3">
        <v>18000</v>
      </c>
      <c r="J35" s="3">
        <v>141473</v>
      </c>
      <c r="K35" s="6"/>
      <c r="L35" s="3">
        <v>4177576</v>
      </c>
      <c r="M35" s="6"/>
      <c r="N35" s="3">
        <v>3546465</v>
      </c>
      <c r="O35" s="6"/>
      <c r="P35" s="3">
        <v>16533540</v>
      </c>
      <c r="Q35" s="3"/>
    </row>
    <row r="36" spans="1:17">
      <c r="A36" s="7"/>
      <c r="B36" s="198" t="s">
        <v>8</v>
      </c>
      <c r="C36" s="198"/>
      <c r="D36" s="198"/>
      <c r="E36" s="10"/>
      <c r="F36" s="8">
        <v>5</v>
      </c>
      <c r="G36" s="10"/>
      <c r="H36" s="8">
        <v>0</v>
      </c>
      <c r="I36" s="10"/>
      <c r="J36" s="8">
        <v>397933</v>
      </c>
      <c r="K36" s="9"/>
      <c r="L36" s="8">
        <v>1281794</v>
      </c>
      <c r="M36" s="9"/>
      <c r="N36" s="8">
        <v>1256102</v>
      </c>
      <c r="O36" s="9"/>
      <c r="P36" s="8">
        <v>1795212</v>
      </c>
      <c r="Q36" s="7"/>
    </row>
    <row r="37" spans="1:17">
      <c r="A37" s="3"/>
      <c r="B37" s="5" t="s">
        <v>7</v>
      </c>
      <c r="C37" s="4"/>
      <c r="D37" s="4"/>
      <c r="F37" s="3">
        <f>SUM(F21:F36)</f>
        <v>631</v>
      </c>
      <c r="H37" s="3">
        <f>SUM(H21:H36)</f>
        <v>1220705</v>
      </c>
      <c r="J37" s="3">
        <f>SUM(J21:J36)</f>
        <v>19585950</v>
      </c>
      <c r="K37" s="6"/>
      <c r="L37" s="3">
        <f>SUM(L21:L36)</f>
        <v>64114955</v>
      </c>
      <c r="M37" s="6"/>
      <c r="N37" s="3">
        <f>SUM(N21:N36)</f>
        <v>42384906</v>
      </c>
      <c r="O37" s="6"/>
      <c r="P37" s="3">
        <f>SUM(P21:P36)</f>
        <v>124305919</v>
      </c>
      <c r="Q37" s="3"/>
    </row>
    <row r="38" spans="1:17">
      <c r="A38" s="2"/>
      <c r="L38" s="2"/>
      <c r="P38" s="2"/>
      <c r="Q38" s="2"/>
    </row>
    <row r="39" spans="1:17">
      <c r="A39" s="3"/>
      <c r="B39" s="5" t="s">
        <v>6</v>
      </c>
      <c r="C39" s="4"/>
      <c r="F39" s="3">
        <v>26</v>
      </c>
      <c r="H39" s="3">
        <v>6500</v>
      </c>
      <c r="J39" s="3">
        <v>698041</v>
      </c>
      <c r="K39" s="6"/>
      <c r="L39" s="3">
        <v>37802640</v>
      </c>
      <c r="M39" s="6"/>
      <c r="N39" s="3">
        <v>19710569</v>
      </c>
      <c r="O39" s="6"/>
      <c r="P39" s="3">
        <v>97849557</v>
      </c>
      <c r="Q39" s="3"/>
    </row>
    <row r="40" spans="1:17">
      <c r="A40" s="2"/>
      <c r="L40" s="2"/>
      <c r="P40" s="2"/>
      <c r="Q40" s="2"/>
    </row>
    <row r="41" spans="1:17">
      <c r="A41" s="3"/>
      <c r="B41" s="5" t="s">
        <v>5</v>
      </c>
      <c r="C41" s="4"/>
      <c r="F41" s="3">
        <f>F19+F37+F39</f>
        <v>6816</v>
      </c>
      <c r="H41" s="3">
        <f>H19+H37+H39</f>
        <v>6323710</v>
      </c>
      <c r="J41" s="3">
        <f>J19+J37+J39</f>
        <v>112414876</v>
      </c>
      <c r="L41" s="3">
        <f>L19+L37+L39</f>
        <v>274252117</v>
      </c>
      <c r="N41" s="3">
        <f>N19+N37+N39</f>
        <v>149584612</v>
      </c>
      <c r="P41" s="3">
        <f>P19+P37+P39</f>
        <v>420042290</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row r="47" spans="1:17">
      <c r="A47" s="2"/>
      <c r="L47" s="2"/>
      <c r="Q47"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7"/>
  <sheetViews>
    <sheetView zoomScaleNormal="100" workbookViewId="0"/>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200" t="s">
        <v>40</v>
      </c>
      <c r="Q1" s="200"/>
    </row>
    <row r="5" spans="1:17">
      <c r="A5" s="17"/>
      <c r="B5" s="199" t="s">
        <v>517</v>
      </c>
      <c r="C5" s="199"/>
      <c r="D5" s="199"/>
      <c r="E5" s="199"/>
      <c r="F5" s="199"/>
      <c r="G5" s="199"/>
      <c r="H5" s="199"/>
      <c r="I5" s="199"/>
      <c r="J5" s="199"/>
      <c r="K5" s="199"/>
      <c r="L5" s="199"/>
      <c r="M5" s="199"/>
      <c r="N5" s="199"/>
      <c r="O5" s="199"/>
      <c r="P5" s="199"/>
      <c r="Q5" s="17"/>
    </row>
    <row r="6" spans="1:17">
      <c r="A6" s="17"/>
      <c r="B6" s="200" t="s">
        <v>3</v>
      </c>
      <c r="C6" s="200"/>
      <c r="D6" s="200"/>
      <c r="E6" s="200"/>
      <c r="F6" s="200"/>
      <c r="G6" s="200"/>
      <c r="H6" s="200"/>
      <c r="I6" s="200"/>
      <c r="J6" s="200"/>
      <c r="K6" s="200"/>
      <c r="L6" s="200"/>
      <c r="M6" s="200"/>
      <c r="N6" s="200"/>
      <c r="O6" s="200"/>
      <c r="P6" s="200"/>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194</v>
      </c>
      <c r="H13" s="3">
        <v>12860</v>
      </c>
      <c r="J13" s="3">
        <v>1329872</v>
      </c>
      <c r="K13" s="6"/>
      <c r="L13" s="3">
        <v>2391361</v>
      </c>
      <c r="M13" s="6"/>
      <c r="N13" s="3">
        <v>784999</v>
      </c>
      <c r="O13" s="6"/>
      <c r="P13" s="3">
        <v>1746744</v>
      </c>
      <c r="Q13" s="3"/>
    </row>
    <row r="14" spans="1:17">
      <c r="A14" s="3"/>
      <c r="B14" s="12">
        <v>5</v>
      </c>
      <c r="C14" s="11" t="s">
        <v>24</v>
      </c>
      <c r="D14" s="14">
        <v>9</v>
      </c>
      <c r="F14" s="3">
        <v>160</v>
      </c>
      <c r="H14" s="3">
        <v>23945</v>
      </c>
      <c r="J14" s="3">
        <v>1157078</v>
      </c>
      <c r="K14" s="6"/>
      <c r="L14" s="3">
        <v>2209409</v>
      </c>
      <c r="M14" s="6"/>
      <c r="N14" s="3">
        <v>950614</v>
      </c>
      <c r="O14" s="6"/>
      <c r="P14" s="3">
        <v>2003359</v>
      </c>
      <c r="Q14" s="3"/>
    </row>
    <row r="15" spans="1:17">
      <c r="A15" s="3"/>
      <c r="B15" s="12">
        <v>10</v>
      </c>
      <c r="C15" s="11" t="s">
        <v>24</v>
      </c>
      <c r="D15" s="14">
        <v>14</v>
      </c>
      <c r="F15" s="3">
        <v>130</v>
      </c>
      <c r="H15" s="3">
        <v>127375</v>
      </c>
      <c r="J15" s="3">
        <v>1139491</v>
      </c>
      <c r="K15" s="6"/>
      <c r="L15" s="3">
        <v>2334400</v>
      </c>
      <c r="M15" s="6"/>
      <c r="N15" s="3">
        <v>905364</v>
      </c>
      <c r="O15" s="6"/>
      <c r="P15" s="3">
        <v>1989948</v>
      </c>
      <c r="Q15" s="3"/>
    </row>
    <row r="16" spans="1:17">
      <c r="A16" s="3"/>
      <c r="B16" s="12">
        <v>15</v>
      </c>
      <c r="C16" s="11" t="s">
        <v>24</v>
      </c>
      <c r="D16" s="14">
        <v>19</v>
      </c>
      <c r="F16" s="3">
        <v>164</v>
      </c>
      <c r="H16" s="3">
        <v>24750</v>
      </c>
      <c r="J16" s="3">
        <v>1048412</v>
      </c>
      <c r="K16" s="6"/>
      <c r="L16" s="3">
        <v>2640528</v>
      </c>
      <c r="M16" s="6"/>
      <c r="N16" s="3">
        <v>1025262</v>
      </c>
      <c r="O16" s="6"/>
      <c r="P16" s="3">
        <v>2782301</v>
      </c>
      <c r="Q16" s="3"/>
    </row>
    <row r="17" spans="1:17">
      <c r="A17" s="3"/>
      <c r="B17" s="12">
        <v>20</v>
      </c>
      <c r="C17" s="11" t="s">
        <v>24</v>
      </c>
      <c r="D17" s="14">
        <v>24</v>
      </c>
      <c r="F17" s="3">
        <v>25</v>
      </c>
      <c r="H17" s="3">
        <v>0</v>
      </c>
      <c r="J17" s="3">
        <v>287954</v>
      </c>
      <c r="K17" s="6"/>
      <c r="L17" s="3">
        <v>731807</v>
      </c>
      <c r="M17" s="6"/>
      <c r="N17" s="3">
        <v>168893</v>
      </c>
      <c r="O17" s="6"/>
      <c r="P17" s="3">
        <v>455826</v>
      </c>
      <c r="Q17" s="3"/>
    </row>
    <row r="18" spans="1:17">
      <c r="A18" s="7"/>
      <c r="B18" s="198" t="s">
        <v>8</v>
      </c>
      <c r="C18" s="198"/>
      <c r="D18" s="198"/>
      <c r="E18" s="10"/>
      <c r="F18" s="8">
        <v>1</v>
      </c>
      <c r="G18" s="10"/>
      <c r="H18" s="8">
        <v>0</v>
      </c>
      <c r="I18" s="10"/>
      <c r="J18" s="8">
        <v>11500</v>
      </c>
      <c r="K18" s="9"/>
      <c r="L18" s="8">
        <v>11500</v>
      </c>
      <c r="M18" s="9"/>
      <c r="N18" s="8">
        <v>8935</v>
      </c>
      <c r="O18" s="9"/>
      <c r="P18" s="8">
        <v>8935</v>
      </c>
      <c r="Q18" s="7"/>
    </row>
    <row r="19" spans="1:17">
      <c r="A19" s="3"/>
      <c r="B19" s="5" t="s">
        <v>25</v>
      </c>
      <c r="C19" s="5"/>
      <c r="D19" s="5"/>
      <c r="E19" s="5"/>
      <c r="F19" s="3">
        <f>SUM(F13:F18)</f>
        <v>674</v>
      </c>
      <c r="H19" s="3">
        <f>SUM(H13:H18)</f>
        <v>188930</v>
      </c>
      <c r="J19" s="3">
        <f>SUM(J13:J18)</f>
        <v>4974307</v>
      </c>
      <c r="K19" s="6"/>
      <c r="L19" s="3">
        <f>SUM(L13:L18)</f>
        <v>10319005</v>
      </c>
      <c r="M19" s="6"/>
      <c r="N19" s="3">
        <f>SUM(N13:N18)</f>
        <v>3844067</v>
      </c>
      <c r="O19" s="6"/>
      <c r="P19" s="3">
        <f>SUM(P13:P18)</f>
        <v>8987113</v>
      </c>
      <c r="Q19" s="3"/>
    </row>
    <row r="20" spans="1:17">
      <c r="A20" s="3"/>
      <c r="F20" s="6"/>
      <c r="J20" s="3"/>
      <c r="K20" s="6"/>
      <c r="L20" s="3"/>
      <c r="M20" s="6"/>
      <c r="N20" s="3"/>
      <c r="O20" s="6"/>
      <c r="P20" s="3"/>
      <c r="Q20" s="3"/>
    </row>
    <row r="21" spans="1:17">
      <c r="A21" s="3"/>
      <c r="B21" s="13">
        <v>25</v>
      </c>
      <c r="C21" s="11" t="s">
        <v>24</v>
      </c>
      <c r="D21" s="1" t="s">
        <v>23</v>
      </c>
      <c r="F21" s="3">
        <v>12</v>
      </c>
      <c r="H21" s="3">
        <v>23500</v>
      </c>
      <c r="J21" s="3">
        <v>223778</v>
      </c>
      <c r="K21" s="6"/>
      <c r="L21" s="3">
        <v>515574</v>
      </c>
      <c r="M21" s="6"/>
      <c r="N21" s="3">
        <v>141139</v>
      </c>
      <c r="O21" s="6"/>
      <c r="P21" s="3">
        <v>438888</v>
      </c>
      <c r="Q21" s="3"/>
    </row>
    <row r="22" spans="1:17">
      <c r="A22" s="3"/>
      <c r="B22" s="12">
        <v>30</v>
      </c>
      <c r="C22" s="11" t="s">
        <v>24</v>
      </c>
      <c r="D22" s="1" t="s">
        <v>22</v>
      </c>
      <c r="F22" s="3">
        <v>11</v>
      </c>
      <c r="H22" s="3">
        <v>6000</v>
      </c>
      <c r="J22" s="3">
        <v>231098</v>
      </c>
      <c r="K22" s="6"/>
      <c r="L22" s="3">
        <v>626582</v>
      </c>
      <c r="M22" s="6"/>
      <c r="N22" s="3">
        <v>181613</v>
      </c>
      <c r="O22" s="6"/>
      <c r="P22" s="3">
        <v>788514</v>
      </c>
      <c r="Q22" s="3"/>
    </row>
    <row r="23" spans="1:17">
      <c r="A23" s="3"/>
      <c r="B23" s="12">
        <v>35</v>
      </c>
      <c r="C23" s="11" t="s">
        <v>24</v>
      </c>
      <c r="D23" s="1" t="s">
        <v>21</v>
      </c>
      <c r="F23" s="3">
        <v>4</v>
      </c>
      <c r="H23" s="3">
        <v>12000</v>
      </c>
      <c r="J23" s="3">
        <v>68546</v>
      </c>
      <c r="K23" s="6"/>
      <c r="L23" s="3">
        <v>348114</v>
      </c>
      <c r="M23" s="6"/>
      <c r="N23" s="3">
        <v>50421</v>
      </c>
      <c r="O23" s="6"/>
      <c r="P23" s="3">
        <v>442833</v>
      </c>
      <c r="Q23" s="3"/>
    </row>
    <row r="24" spans="1:17">
      <c r="A24" s="3"/>
      <c r="B24" s="12">
        <v>40</v>
      </c>
      <c r="C24" s="11" t="s">
        <v>24</v>
      </c>
      <c r="D24" s="1" t="s">
        <v>20</v>
      </c>
      <c r="F24" s="3">
        <v>1</v>
      </c>
      <c r="H24" s="3">
        <v>0</v>
      </c>
      <c r="J24" s="3">
        <v>101104</v>
      </c>
      <c r="K24" s="6"/>
      <c r="L24" s="3">
        <v>101104</v>
      </c>
      <c r="M24" s="6"/>
      <c r="N24" s="3">
        <v>12762</v>
      </c>
      <c r="O24" s="6"/>
      <c r="P24" s="3">
        <v>12762</v>
      </c>
      <c r="Q24" s="3"/>
    </row>
    <row r="25" spans="1:17">
      <c r="A25" s="3"/>
      <c r="B25" s="12">
        <v>45</v>
      </c>
      <c r="C25" s="11" t="s">
        <v>24</v>
      </c>
      <c r="D25" s="1" t="s">
        <v>19</v>
      </c>
      <c r="F25" s="3">
        <v>2</v>
      </c>
      <c r="H25" s="3">
        <v>0</v>
      </c>
      <c r="J25" s="3">
        <v>30485</v>
      </c>
      <c r="K25" s="6"/>
      <c r="L25" s="3">
        <v>247441</v>
      </c>
      <c r="M25" s="6"/>
      <c r="N25" s="3">
        <v>5811</v>
      </c>
      <c r="O25" s="6"/>
      <c r="P25" s="3">
        <v>169311</v>
      </c>
      <c r="Q25" s="3"/>
    </row>
    <row r="26" spans="1:17">
      <c r="A26" s="3"/>
      <c r="B26" s="12">
        <v>50</v>
      </c>
      <c r="C26" s="11" t="s">
        <v>24</v>
      </c>
      <c r="D26" s="1" t="s">
        <v>18</v>
      </c>
      <c r="F26" s="3">
        <v>0</v>
      </c>
      <c r="H26" s="3">
        <v>0</v>
      </c>
      <c r="J26" s="3">
        <v>0</v>
      </c>
      <c r="K26" s="6"/>
      <c r="L26" s="3">
        <v>0</v>
      </c>
      <c r="M26" s="6"/>
      <c r="N26" s="3">
        <v>0</v>
      </c>
      <c r="O26" s="6"/>
      <c r="P26" s="3">
        <v>0</v>
      </c>
      <c r="Q26" s="3"/>
    </row>
    <row r="27" spans="1:17">
      <c r="A27" s="3"/>
      <c r="B27" s="12">
        <v>55</v>
      </c>
      <c r="C27" s="11" t="s">
        <v>24</v>
      </c>
      <c r="D27" s="1" t="s">
        <v>17</v>
      </c>
      <c r="F27" s="3">
        <v>1</v>
      </c>
      <c r="H27" s="3">
        <v>0</v>
      </c>
      <c r="J27" s="3">
        <v>30871</v>
      </c>
      <c r="K27" s="6"/>
      <c r="L27" s="3">
        <v>70459</v>
      </c>
      <c r="M27" s="6"/>
      <c r="N27" s="3">
        <v>14167</v>
      </c>
      <c r="O27" s="6"/>
      <c r="P27" s="3">
        <v>37408</v>
      </c>
      <c r="Q27" s="3"/>
    </row>
    <row r="28" spans="1:17">
      <c r="A28" s="3"/>
      <c r="B28" s="12">
        <v>60</v>
      </c>
      <c r="C28" s="11" t="s">
        <v>24</v>
      </c>
      <c r="D28" s="1" t="s">
        <v>16</v>
      </c>
      <c r="F28" s="3">
        <v>0</v>
      </c>
      <c r="H28" s="3">
        <v>0</v>
      </c>
      <c r="J28" s="3">
        <v>0</v>
      </c>
      <c r="K28" s="6"/>
      <c r="L28" s="3">
        <v>0</v>
      </c>
      <c r="M28" s="6"/>
      <c r="N28" s="3">
        <v>0</v>
      </c>
      <c r="O28" s="6"/>
      <c r="P28" s="3">
        <v>0</v>
      </c>
      <c r="Q28" s="3"/>
    </row>
    <row r="29" spans="1:17">
      <c r="A29" s="3"/>
      <c r="B29" s="12">
        <v>65</v>
      </c>
      <c r="C29" s="11" t="s">
        <v>24</v>
      </c>
      <c r="D29" s="1" t="s">
        <v>15</v>
      </c>
      <c r="F29" s="3">
        <v>2</v>
      </c>
      <c r="H29" s="3">
        <v>1032</v>
      </c>
      <c r="J29" s="3">
        <v>118703</v>
      </c>
      <c r="K29" s="6"/>
      <c r="L29" s="3">
        <v>141615</v>
      </c>
      <c r="M29" s="6"/>
      <c r="N29" s="3">
        <v>57504</v>
      </c>
      <c r="O29" s="6"/>
      <c r="P29" s="3">
        <v>77438</v>
      </c>
      <c r="Q29" s="3"/>
    </row>
    <row r="30" spans="1:17">
      <c r="A30" s="3"/>
      <c r="B30" s="12">
        <v>70</v>
      </c>
      <c r="C30" s="11" t="s">
        <v>24</v>
      </c>
      <c r="D30" s="1" t="s">
        <v>14</v>
      </c>
      <c r="F30" s="3">
        <v>0</v>
      </c>
      <c r="H30" s="3">
        <v>0</v>
      </c>
      <c r="J30" s="3">
        <v>0</v>
      </c>
      <c r="K30" s="6"/>
      <c r="L30" s="3">
        <v>0</v>
      </c>
      <c r="M30" s="6"/>
      <c r="N30" s="3">
        <v>0</v>
      </c>
      <c r="O30" s="6"/>
      <c r="P30" s="3">
        <v>0</v>
      </c>
      <c r="Q30" s="3"/>
    </row>
    <row r="31" spans="1:17">
      <c r="A31" s="3"/>
      <c r="B31" s="12">
        <v>75</v>
      </c>
      <c r="C31" s="11" t="s">
        <v>24</v>
      </c>
      <c r="D31" s="1" t="s">
        <v>13</v>
      </c>
      <c r="F31" s="3">
        <v>0</v>
      </c>
      <c r="H31" s="3">
        <v>0</v>
      </c>
      <c r="J31" s="3">
        <v>0</v>
      </c>
      <c r="K31" s="6"/>
      <c r="L31" s="3">
        <v>0</v>
      </c>
      <c r="M31" s="6"/>
      <c r="N31" s="3">
        <v>0</v>
      </c>
      <c r="O31" s="6"/>
      <c r="P31" s="3">
        <v>0</v>
      </c>
      <c r="Q31" s="3"/>
    </row>
    <row r="32" spans="1:17">
      <c r="A32" s="3"/>
      <c r="B32" s="12">
        <v>80</v>
      </c>
      <c r="C32" s="11" t="s">
        <v>24</v>
      </c>
      <c r="D32" s="1" t="s">
        <v>12</v>
      </c>
      <c r="F32" s="3">
        <v>1</v>
      </c>
      <c r="H32" s="3">
        <v>11000</v>
      </c>
      <c r="J32" s="3">
        <v>6784</v>
      </c>
      <c r="K32" s="6"/>
      <c r="L32" s="3">
        <v>246273</v>
      </c>
      <c r="M32" s="6"/>
      <c r="N32" s="3">
        <v>2645</v>
      </c>
      <c r="O32" s="6"/>
      <c r="P32" s="3">
        <v>238520</v>
      </c>
      <c r="Q32" s="3"/>
    </row>
    <row r="33" spans="1:17">
      <c r="A33" s="3"/>
      <c r="B33" s="12">
        <v>85</v>
      </c>
      <c r="C33" s="11" t="s">
        <v>24</v>
      </c>
      <c r="D33" s="1" t="s">
        <v>11</v>
      </c>
      <c r="F33" s="3">
        <v>0</v>
      </c>
      <c r="H33" s="3">
        <v>0</v>
      </c>
      <c r="J33" s="3">
        <v>0</v>
      </c>
      <c r="K33" s="6"/>
      <c r="L33" s="3">
        <v>0</v>
      </c>
      <c r="M33" s="6"/>
      <c r="N33" s="3">
        <v>0</v>
      </c>
      <c r="O33" s="6"/>
      <c r="P33" s="3">
        <v>0</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1</v>
      </c>
      <c r="H35" s="3">
        <v>6000</v>
      </c>
      <c r="J35" s="3">
        <v>56991</v>
      </c>
      <c r="K35" s="6"/>
      <c r="L35" s="3">
        <v>1027486</v>
      </c>
      <c r="M35" s="6"/>
      <c r="N35" s="3">
        <v>202787</v>
      </c>
      <c r="O35" s="6"/>
      <c r="P35" s="3">
        <v>2585463</v>
      </c>
      <c r="Q35" s="3"/>
    </row>
    <row r="36" spans="1:17">
      <c r="A36" s="7"/>
      <c r="B36" s="198" t="s">
        <v>8</v>
      </c>
      <c r="C36" s="198"/>
      <c r="D36" s="198"/>
      <c r="E36" s="10"/>
      <c r="F36" s="8">
        <v>0</v>
      </c>
      <c r="G36" s="10"/>
      <c r="H36" s="8">
        <v>0</v>
      </c>
      <c r="I36" s="10"/>
      <c r="J36" s="8">
        <v>0</v>
      </c>
      <c r="K36" s="9"/>
      <c r="L36" s="8">
        <v>0</v>
      </c>
      <c r="M36" s="9"/>
      <c r="N36" s="8">
        <v>0</v>
      </c>
      <c r="O36" s="9"/>
      <c r="P36" s="8">
        <v>0</v>
      </c>
      <c r="Q36" s="7"/>
    </row>
    <row r="37" spans="1:17">
      <c r="A37" s="3"/>
      <c r="B37" s="5" t="s">
        <v>7</v>
      </c>
      <c r="C37" s="4"/>
      <c r="D37" s="4"/>
      <c r="F37" s="3">
        <f>SUM(F21:F36)</f>
        <v>35</v>
      </c>
      <c r="H37" s="3">
        <f>SUM(H21:H36)</f>
        <v>59532</v>
      </c>
      <c r="J37" s="3">
        <f>SUM(J21:J36)</f>
        <v>868360</v>
      </c>
      <c r="K37" s="6"/>
      <c r="L37" s="3">
        <f>SUM(L21:L36)</f>
        <v>3324648</v>
      </c>
      <c r="M37" s="6"/>
      <c r="N37" s="3">
        <f>SUM(N21:N36)</f>
        <v>668849</v>
      </c>
      <c r="O37" s="6"/>
      <c r="P37" s="3">
        <f>SUM(P21:P36)</f>
        <v>4791137</v>
      </c>
      <c r="Q37" s="3"/>
    </row>
    <row r="38" spans="1:17">
      <c r="A38" s="2"/>
      <c r="L38" s="2"/>
      <c r="P38" s="2"/>
      <c r="Q38" s="2"/>
    </row>
    <row r="39" spans="1:17">
      <c r="A39" s="3"/>
      <c r="B39" s="5" t="s">
        <v>6</v>
      </c>
      <c r="C39" s="4"/>
      <c r="F39" s="3">
        <v>0</v>
      </c>
      <c r="H39" s="3">
        <v>0</v>
      </c>
      <c r="J39" s="3">
        <v>0</v>
      </c>
      <c r="K39" s="6"/>
      <c r="L39" s="3">
        <v>0</v>
      </c>
      <c r="M39" s="6"/>
      <c r="N39" s="3">
        <v>0</v>
      </c>
      <c r="O39" s="6"/>
      <c r="P39" s="3">
        <v>0</v>
      </c>
      <c r="Q39" s="3"/>
    </row>
    <row r="40" spans="1:17">
      <c r="A40" s="2"/>
      <c r="L40" s="2"/>
      <c r="P40" s="2"/>
      <c r="Q40" s="2"/>
    </row>
    <row r="41" spans="1:17">
      <c r="A41" s="3"/>
      <c r="B41" s="5" t="s">
        <v>5</v>
      </c>
      <c r="C41" s="4"/>
      <c r="F41" s="3">
        <f>F19+F37+F39</f>
        <v>709</v>
      </c>
      <c r="H41" s="3">
        <f>H19+H37+H39</f>
        <v>248462</v>
      </c>
      <c r="J41" s="3">
        <f>J19+J37+J39</f>
        <v>5842667</v>
      </c>
      <c r="L41" s="3">
        <f>L19+L37+L39</f>
        <v>13643653</v>
      </c>
      <c r="N41" s="3">
        <f>N19+N37+N39</f>
        <v>4512916</v>
      </c>
      <c r="P41" s="3">
        <f>P19+P37+P39</f>
        <v>13778250</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row r="47" spans="1:17">
      <c r="A47" s="2"/>
      <c r="L47" s="2"/>
      <c r="Q47"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7"/>
  <sheetViews>
    <sheetView zoomScaleNormal="100" workbookViewId="0"/>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200" t="s">
        <v>41</v>
      </c>
      <c r="Q1" s="200"/>
    </row>
    <row r="5" spans="1:17">
      <c r="A5" s="17"/>
      <c r="B5" s="199" t="s">
        <v>517</v>
      </c>
      <c r="C5" s="199"/>
      <c r="D5" s="199"/>
      <c r="E5" s="199"/>
      <c r="F5" s="199"/>
      <c r="G5" s="199"/>
      <c r="H5" s="199"/>
      <c r="I5" s="199"/>
      <c r="J5" s="199"/>
      <c r="K5" s="199"/>
      <c r="L5" s="199"/>
      <c r="M5" s="199"/>
      <c r="N5" s="199"/>
      <c r="O5" s="199"/>
      <c r="P5" s="199"/>
      <c r="Q5" s="17"/>
    </row>
    <row r="6" spans="1:17">
      <c r="A6" s="17"/>
      <c r="B6" s="200" t="s">
        <v>46</v>
      </c>
      <c r="C6" s="200"/>
      <c r="D6" s="200"/>
      <c r="E6" s="200"/>
      <c r="F6" s="200"/>
      <c r="G6" s="200"/>
      <c r="H6" s="200"/>
      <c r="I6" s="200"/>
      <c r="J6" s="200"/>
      <c r="K6" s="200"/>
      <c r="L6" s="200"/>
      <c r="M6" s="200"/>
      <c r="N6" s="200"/>
      <c r="O6" s="200"/>
      <c r="P6" s="200"/>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585</v>
      </c>
      <c r="H13" s="3">
        <v>80851</v>
      </c>
      <c r="J13" s="3">
        <v>3661893</v>
      </c>
      <c r="K13" s="6"/>
      <c r="L13" s="3">
        <v>6958127</v>
      </c>
      <c r="M13" s="6"/>
      <c r="N13" s="3">
        <v>3221282</v>
      </c>
      <c r="O13" s="6"/>
      <c r="P13" s="3">
        <v>8011971</v>
      </c>
      <c r="Q13" s="3"/>
    </row>
    <row r="14" spans="1:17">
      <c r="A14" s="3"/>
      <c r="B14" s="12">
        <v>5</v>
      </c>
      <c r="C14" s="11" t="s">
        <v>24</v>
      </c>
      <c r="D14" s="14">
        <v>9</v>
      </c>
      <c r="F14" s="3">
        <v>746</v>
      </c>
      <c r="H14" s="3">
        <v>190973</v>
      </c>
      <c r="J14" s="3">
        <v>7227348</v>
      </c>
      <c r="K14" s="6"/>
      <c r="L14" s="3">
        <v>14209574</v>
      </c>
      <c r="M14" s="6"/>
      <c r="N14" s="3">
        <v>6062962</v>
      </c>
      <c r="O14" s="6"/>
      <c r="P14" s="3">
        <v>15971067</v>
      </c>
      <c r="Q14" s="3"/>
    </row>
    <row r="15" spans="1:17">
      <c r="A15" s="3"/>
      <c r="B15" s="12">
        <v>10</v>
      </c>
      <c r="C15" s="11" t="s">
        <v>24</v>
      </c>
      <c r="D15" s="14">
        <v>14</v>
      </c>
      <c r="F15" s="3">
        <v>611</v>
      </c>
      <c r="H15" s="3">
        <v>1186913</v>
      </c>
      <c r="J15" s="3">
        <v>7005660</v>
      </c>
      <c r="K15" s="6"/>
      <c r="L15" s="3">
        <v>14763024</v>
      </c>
      <c r="M15" s="6"/>
      <c r="N15" s="3">
        <v>5151948</v>
      </c>
      <c r="O15" s="6"/>
      <c r="P15" s="3">
        <v>14490496</v>
      </c>
      <c r="Q15" s="3"/>
    </row>
    <row r="16" spans="1:17">
      <c r="A16" s="3"/>
      <c r="B16" s="12">
        <v>15</v>
      </c>
      <c r="C16" s="11" t="s">
        <v>24</v>
      </c>
      <c r="D16" s="14">
        <v>19</v>
      </c>
      <c r="F16" s="3">
        <v>203</v>
      </c>
      <c r="H16" s="3">
        <v>114022</v>
      </c>
      <c r="J16" s="3">
        <v>3032180</v>
      </c>
      <c r="K16" s="6"/>
      <c r="L16" s="3">
        <v>7012918</v>
      </c>
      <c r="M16" s="6"/>
      <c r="N16" s="3">
        <v>2106924</v>
      </c>
      <c r="O16" s="6"/>
      <c r="P16" s="3">
        <v>5694467</v>
      </c>
      <c r="Q16" s="3"/>
    </row>
    <row r="17" spans="1:17">
      <c r="A17" s="3"/>
      <c r="B17" s="12">
        <v>20</v>
      </c>
      <c r="C17" s="11" t="s">
        <v>24</v>
      </c>
      <c r="D17" s="14">
        <v>24</v>
      </c>
      <c r="F17" s="3">
        <v>96</v>
      </c>
      <c r="H17" s="3">
        <v>93333</v>
      </c>
      <c r="J17" s="3">
        <v>1729595</v>
      </c>
      <c r="K17" s="6"/>
      <c r="L17" s="3">
        <v>4051370</v>
      </c>
      <c r="M17" s="6"/>
      <c r="N17" s="3">
        <v>1119899</v>
      </c>
      <c r="O17" s="6"/>
      <c r="P17" s="3">
        <v>3171551</v>
      </c>
      <c r="Q17" s="3"/>
    </row>
    <row r="18" spans="1:17">
      <c r="A18" s="7"/>
      <c r="B18" s="198" t="s">
        <v>8</v>
      </c>
      <c r="C18" s="198"/>
      <c r="D18" s="198"/>
      <c r="E18" s="10"/>
      <c r="F18" s="8">
        <v>11</v>
      </c>
      <c r="G18" s="10"/>
      <c r="H18" s="8">
        <v>0</v>
      </c>
      <c r="I18" s="10"/>
      <c r="J18" s="8">
        <v>44960</v>
      </c>
      <c r="K18" s="9"/>
      <c r="L18" s="8">
        <v>158263</v>
      </c>
      <c r="M18" s="9"/>
      <c r="N18" s="8">
        <v>52088</v>
      </c>
      <c r="O18" s="9"/>
      <c r="P18" s="8">
        <v>172735</v>
      </c>
      <c r="Q18" s="7"/>
    </row>
    <row r="19" spans="1:17">
      <c r="A19" s="3"/>
      <c r="B19" s="5" t="s">
        <v>25</v>
      </c>
      <c r="C19" s="5"/>
      <c r="D19" s="5"/>
      <c r="E19" s="5"/>
      <c r="F19" s="3">
        <f>SUM(F13:F18)</f>
        <v>2252</v>
      </c>
      <c r="H19" s="3">
        <f>SUM(H13:H18)</f>
        <v>1666092</v>
      </c>
      <c r="J19" s="3">
        <f>SUM(J13:J18)</f>
        <v>22701636</v>
      </c>
      <c r="K19" s="6"/>
      <c r="L19" s="3">
        <f>SUM(L13:L18)</f>
        <v>47153276</v>
      </c>
      <c r="M19" s="6"/>
      <c r="N19" s="3">
        <f>SUM(N13:N18)</f>
        <v>17715103</v>
      </c>
      <c r="O19" s="6"/>
      <c r="P19" s="3">
        <f>SUM(P13:P18)</f>
        <v>47512287</v>
      </c>
      <c r="Q19" s="3"/>
    </row>
    <row r="20" spans="1:17">
      <c r="A20" s="3"/>
      <c r="F20" s="6"/>
      <c r="J20" s="3"/>
      <c r="K20" s="6"/>
      <c r="L20" s="3"/>
      <c r="M20" s="6"/>
      <c r="N20" s="3"/>
      <c r="O20" s="6"/>
      <c r="P20" s="3"/>
      <c r="Q20" s="3"/>
    </row>
    <row r="21" spans="1:17">
      <c r="A21" s="3"/>
      <c r="B21" s="13">
        <v>25</v>
      </c>
      <c r="C21" s="11" t="s">
        <v>24</v>
      </c>
      <c r="D21" s="1" t="s">
        <v>23</v>
      </c>
      <c r="F21" s="3">
        <v>40</v>
      </c>
      <c r="H21" s="3">
        <v>106088</v>
      </c>
      <c r="J21" s="3">
        <v>712500</v>
      </c>
      <c r="K21" s="6"/>
      <c r="L21" s="3">
        <v>2224189</v>
      </c>
      <c r="M21" s="6"/>
      <c r="N21" s="3">
        <v>577039</v>
      </c>
      <c r="O21" s="6"/>
      <c r="P21" s="3">
        <v>1732636</v>
      </c>
      <c r="Q21" s="3"/>
    </row>
    <row r="22" spans="1:17">
      <c r="A22" s="3"/>
      <c r="B22" s="12">
        <v>30</v>
      </c>
      <c r="C22" s="11" t="s">
        <v>24</v>
      </c>
      <c r="D22" s="1" t="s">
        <v>22</v>
      </c>
      <c r="F22" s="3">
        <v>19</v>
      </c>
      <c r="H22" s="3">
        <v>13321</v>
      </c>
      <c r="J22" s="3">
        <v>411537</v>
      </c>
      <c r="K22" s="6"/>
      <c r="L22" s="3">
        <v>939551</v>
      </c>
      <c r="M22" s="6"/>
      <c r="N22" s="3">
        <v>236750</v>
      </c>
      <c r="O22" s="6"/>
      <c r="P22" s="3">
        <v>892735</v>
      </c>
      <c r="Q22" s="3"/>
    </row>
    <row r="23" spans="1:17">
      <c r="A23" s="3"/>
      <c r="B23" s="12">
        <v>35</v>
      </c>
      <c r="C23" s="11" t="s">
        <v>24</v>
      </c>
      <c r="D23" s="1" t="s">
        <v>21</v>
      </c>
      <c r="F23" s="3">
        <v>13</v>
      </c>
      <c r="H23" s="3">
        <v>12000</v>
      </c>
      <c r="J23" s="3">
        <v>284009</v>
      </c>
      <c r="K23" s="6"/>
      <c r="L23" s="3">
        <v>824787</v>
      </c>
      <c r="M23" s="6"/>
      <c r="N23" s="3">
        <v>175446</v>
      </c>
      <c r="O23" s="6"/>
      <c r="P23" s="3">
        <v>472080</v>
      </c>
      <c r="Q23" s="3"/>
    </row>
    <row r="24" spans="1:17">
      <c r="A24" s="3"/>
      <c r="B24" s="12">
        <v>40</v>
      </c>
      <c r="C24" s="11" t="s">
        <v>24</v>
      </c>
      <c r="D24" s="1" t="s">
        <v>20</v>
      </c>
      <c r="F24" s="3">
        <v>9</v>
      </c>
      <c r="H24" s="3">
        <v>18000</v>
      </c>
      <c r="J24" s="3">
        <v>194739</v>
      </c>
      <c r="K24" s="6"/>
      <c r="L24" s="3">
        <v>572904</v>
      </c>
      <c r="M24" s="6"/>
      <c r="N24" s="3">
        <v>110940</v>
      </c>
      <c r="O24" s="6"/>
      <c r="P24" s="3">
        <v>317716</v>
      </c>
      <c r="Q24" s="3"/>
    </row>
    <row r="25" spans="1:17">
      <c r="A25" s="3"/>
      <c r="B25" s="12">
        <v>45</v>
      </c>
      <c r="C25" s="11" t="s">
        <v>24</v>
      </c>
      <c r="D25" s="1" t="s">
        <v>19</v>
      </c>
      <c r="F25" s="3">
        <v>7</v>
      </c>
      <c r="H25" s="3">
        <v>6000</v>
      </c>
      <c r="J25" s="3">
        <v>420675</v>
      </c>
      <c r="K25" s="6"/>
      <c r="L25" s="3">
        <v>655989</v>
      </c>
      <c r="M25" s="6"/>
      <c r="N25" s="3">
        <v>354865</v>
      </c>
      <c r="O25" s="6"/>
      <c r="P25" s="3">
        <v>555391</v>
      </c>
      <c r="Q25" s="3"/>
    </row>
    <row r="26" spans="1:17">
      <c r="A26" s="3"/>
      <c r="B26" s="12">
        <v>50</v>
      </c>
      <c r="C26" s="11" t="s">
        <v>24</v>
      </c>
      <c r="D26" s="1" t="s">
        <v>18</v>
      </c>
      <c r="F26" s="3">
        <v>4</v>
      </c>
      <c r="H26" s="3">
        <v>5906</v>
      </c>
      <c r="J26" s="3">
        <v>57509</v>
      </c>
      <c r="K26" s="6"/>
      <c r="L26" s="3">
        <v>188160</v>
      </c>
      <c r="M26" s="6"/>
      <c r="N26" s="3">
        <v>48989</v>
      </c>
      <c r="O26" s="6"/>
      <c r="P26" s="3">
        <v>123281</v>
      </c>
      <c r="Q26" s="3"/>
    </row>
    <row r="27" spans="1:17">
      <c r="A27" s="3"/>
      <c r="B27" s="12">
        <v>55</v>
      </c>
      <c r="C27" s="11" t="s">
        <v>24</v>
      </c>
      <c r="D27" s="1" t="s">
        <v>17</v>
      </c>
      <c r="F27" s="3">
        <v>2</v>
      </c>
      <c r="H27" s="3">
        <v>5527</v>
      </c>
      <c r="J27" s="3">
        <v>95006</v>
      </c>
      <c r="K27" s="6"/>
      <c r="L27" s="3">
        <v>153383</v>
      </c>
      <c r="M27" s="6"/>
      <c r="N27" s="3">
        <v>85317</v>
      </c>
      <c r="O27" s="6"/>
      <c r="P27" s="3">
        <v>108506</v>
      </c>
      <c r="Q27" s="3"/>
    </row>
    <row r="28" spans="1:17">
      <c r="A28" s="3"/>
      <c r="B28" s="12">
        <v>60</v>
      </c>
      <c r="C28" s="11" t="s">
        <v>24</v>
      </c>
      <c r="D28" s="1" t="s">
        <v>16</v>
      </c>
      <c r="F28" s="3">
        <v>2</v>
      </c>
      <c r="H28" s="3">
        <v>0</v>
      </c>
      <c r="J28" s="3">
        <v>169827</v>
      </c>
      <c r="K28" s="6"/>
      <c r="L28" s="3">
        <v>210776</v>
      </c>
      <c r="M28" s="6"/>
      <c r="N28" s="3">
        <v>186794</v>
      </c>
      <c r="O28" s="6"/>
      <c r="P28" s="3">
        <v>204324</v>
      </c>
      <c r="Q28" s="3"/>
    </row>
    <row r="29" spans="1:17">
      <c r="A29" s="3"/>
      <c r="B29" s="12">
        <v>65</v>
      </c>
      <c r="C29" s="11" t="s">
        <v>24</v>
      </c>
      <c r="D29" s="1" t="s">
        <v>15</v>
      </c>
      <c r="F29" s="3">
        <v>3</v>
      </c>
      <c r="H29" s="3">
        <v>12000</v>
      </c>
      <c r="J29" s="3">
        <v>50340</v>
      </c>
      <c r="K29" s="6"/>
      <c r="L29" s="3">
        <v>364086</v>
      </c>
      <c r="M29" s="6"/>
      <c r="N29" s="3">
        <v>124880</v>
      </c>
      <c r="O29" s="6"/>
      <c r="P29" s="3">
        <v>296386</v>
      </c>
      <c r="Q29" s="3"/>
    </row>
    <row r="30" spans="1:17">
      <c r="A30" s="3"/>
      <c r="B30" s="12">
        <v>70</v>
      </c>
      <c r="C30" s="11" t="s">
        <v>24</v>
      </c>
      <c r="D30" s="1" t="s">
        <v>14</v>
      </c>
      <c r="F30" s="3">
        <v>1</v>
      </c>
      <c r="H30" s="3">
        <v>0</v>
      </c>
      <c r="J30" s="3">
        <v>49500</v>
      </c>
      <c r="K30" s="6"/>
      <c r="L30" s="3">
        <v>81383</v>
      </c>
      <c r="M30" s="6"/>
      <c r="N30" s="3">
        <v>10185</v>
      </c>
      <c r="O30" s="6"/>
      <c r="P30" s="3">
        <v>21215</v>
      </c>
      <c r="Q30" s="3"/>
    </row>
    <row r="31" spans="1:17">
      <c r="A31" s="3"/>
      <c r="B31" s="12">
        <v>75</v>
      </c>
      <c r="C31" s="11" t="s">
        <v>24</v>
      </c>
      <c r="D31" s="1" t="s">
        <v>13</v>
      </c>
      <c r="F31" s="3">
        <v>1</v>
      </c>
      <c r="H31" s="3">
        <v>6000</v>
      </c>
      <c r="J31" s="3">
        <v>57946</v>
      </c>
      <c r="K31" s="6"/>
      <c r="L31" s="3">
        <v>123288</v>
      </c>
      <c r="M31" s="6"/>
      <c r="N31" s="3">
        <v>12366</v>
      </c>
      <c r="O31" s="6"/>
      <c r="P31" s="3">
        <v>174450</v>
      </c>
      <c r="Q31" s="3"/>
    </row>
    <row r="32" spans="1:17">
      <c r="A32" s="3"/>
      <c r="B32" s="12">
        <v>80</v>
      </c>
      <c r="C32" s="11" t="s">
        <v>24</v>
      </c>
      <c r="D32" s="1" t="s">
        <v>12</v>
      </c>
      <c r="F32" s="3">
        <v>0</v>
      </c>
      <c r="H32" s="3">
        <v>0</v>
      </c>
      <c r="J32" s="3">
        <v>0</v>
      </c>
      <c r="K32" s="6"/>
      <c r="L32" s="3">
        <v>0</v>
      </c>
      <c r="M32" s="6"/>
      <c r="N32" s="3">
        <v>0</v>
      </c>
      <c r="O32" s="6"/>
      <c r="P32" s="3">
        <v>0</v>
      </c>
      <c r="Q32" s="3"/>
    </row>
    <row r="33" spans="1:17">
      <c r="A33" s="3"/>
      <c r="B33" s="12">
        <v>85</v>
      </c>
      <c r="C33" s="11" t="s">
        <v>24</v>
      </c>
      <c r="D33" s="1" t="s">
        <v>11</v>
      </c>
      <c r="F33" s="3">
        <v>0</v>
      </c>
      <c r="H33" s="3">
        <v>0</v>
      </c>
      <c r="J33" s="3">
        <v>0</v>
      </c>
      <c r="K33" s="6"/>
      <c r="L33" s="3">
        <v>0</v>
      </c>
      <c r="M33" s="6"/>
      <c r="N33" s="3">
        <v>0</v>
      </c>
      <c r="O33" s="6"/>
      <c r="P33" s="3">
        <v>0</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0</v>
      </c>
      <c r="H35" s="3">
        <v>0</v>
      </c>
      <c r="J35" s="3">
        <v>0</v>
      </c>
      <c r="K35" s="6"/>
      <c r="L35" s="3">
        <v>0</v>
      </c>
      <c r="M35" s="6"/>
      <c r="N35" s="3">
        <v>0</v>
      </c>
      <c r="O35" s="6"/>
      <c r="P35" s="3">
        <v>0</v>
      </c>
      <c r="Q35" s="3"/>
    </row>
    <row r="36" spans="1:17">
      <c r="A36" s="7"/>
      <c r="B36" s="198" t="s">
        <v>8</v>
      </c>
      <c r="C36" s="198"/>
      <c r="D36" s="198"/>
      <c r="E36" s="10"/>
      <c r="F36" s="8">
        <v>1</v>
      </c>
      <c r="G36" s="10"/>
      <c r="H36" s="8">
        <v>0</v>
      </c>
      <c r="I36" s="10"/>
      <c r="J36" s="8">
        <v>32580</v>
      </c>
      <c r="K36" s="9"/>
      <c r="L36" s="8">
        <v>91872</v>
      </c>
      <c r="M36" s="9"/>
      <c r="N36" s="8">
        <v>16938</v>
      </c>
      <c r="O36" s="9"/>
      <c r="P36" s="8">
        <v>87929</v>
      </c>
      <c r="Q36" s="7"/>
    </row>
    <row r="37" spans="1:17">
      <c r="A37" s="3"/>
      <c r="B37" s="5" t="s">
        <v>7</v>
      </c>
      <c r="C37" s="4"/>
      <c r="D37" s="4"/>
      <c r="F37" s="3">
        <f>SUM(F21:F36)</f>
        <v>102</v>
      </c>
      <c r="H37" s="3">
        <f>SUM(H21:H36)</f>
        <v>184842</v>
      </c>
      <c r="J37" s="3">
        <f>SUM(J21:J36)</f>
        <v>2536168</v>
      </c>
      <c r="K37" s="6"/>
      <c r="L37" s="3">
        <f>SUM(L21:L36)</f>
        <v>6430368</v>
      </c>
      <c r="M37" s="6"/>
      <c r="N37" s="3">
        <f>SUM(N21:N36)</f>
        <v>1940509</v>
      </c>
      <c r="O37" s="6"/>
      <c r="P37" s="3">
        <f>SUM(P21:P36)</f>
        <v>4986649</v>
      </c>
      <c r="Q37" s="3"/>
    </row>
    <row r="38" spans="1:17">
      <c r="A38" s="2"/>
      <c r="L38" s="2"/>
      <c r="P38" s="2"/>
      <c r="Q38" s="2"/>
    </row>
    <row r="39" spans="1:17">
      <c r="A39" s="3"/>
      <c r="B39" s="5" t="s">
        <v>6</v>
      </c>
      <c r="C39" s="4"/>
      <c r="F39" s="3">
        <v>0</v>
      </c>
      <c r="H39" s="3">
        <v>0</v>
      </c>
      <c r="J39" s="3">
        <v>0</v>
      </c>
      <c r="K39" s="6"/>
      <c r="L39" s="3">
        <v>0</v>
      </c>
      <c r="M39" s="6"/>
      <c r="N39" s="3">
        <v>0</v>
      </c>
      <c r="O39" s="6"/>
      <c r="P39" s="3">
        <v>0</v>
      </c>
      <c r="Q39" s="3"/>
    </row>
    <row r="40" spans="1:17">
      <c r="A40" s="2"/>
      <c r="L40" s="2"/>
      <c r="P40" s="2"/>
      <c r="Q40" s="2"/>
    </row>
    <row r="41" spans="1:17">
      <c r="A41" s="3"/>
      <c r="B41" s="5" t="s">
        <v>5</v>
      </c>
      <c r="C41" s="4"/>
      <c r="F41" s="3">
        <f>F19+F37+F39</f>
        <v>2354</v>
      </c>
      <c r="H41" s="3">
        <f>H19+H37+H39</f>
        <v>1850934</v>
      </c>
      <c r="J41" s="3">
        <f>J19+J37+J39</f>
        <v>25237804</v>
      </c>
      <c r="L41" s="3">
        <f>L19+L37+L39</f>
        <v>53583644</v>
      </c>
      <c r="N41" s="3">
        <f>N19+N37+N39</f>
        <v>19655612</v>
      </c>
      <c r="P41" s="3">
        <f>P19+P37+P39</f>
        <v>52498936</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row r="47" spans="1:17">
      <c r="A47" s="2"/>
      <c r="L47" s="2"/>
      <c r="Q47"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6"/>
  <sheetViews>
    <sheetView zoomScaleNormal="100" workbookViewId="0"/>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200" t="s">
        <v>42</v>
      </c>
      <c r="Q1" s="200"/>
    </row>
    <row r="5" spans="1:17">
      <c r="A5" s="17"/>
      <c r="B5" s="199" t="s">
        <v>517</v>
      </c>
      <c r="C5" s="199"/>
      <c r="D5" s="199"/>
      <c r="E5" s="199"/>
      <c r="F5" s="199"/>
      <c r="G5" s="199"/>
      <c r="H5" s="199"/>
      <c r="I5" s="199"/>
      <c r="J5" s="199"/>
      <c r="K5" s="199"/>
      <c r="L5" s="199"/>
      <c r="M5" s="199"/>
      <c r="N5" s="199"/>
      <c r="O5" s="199"/>
      <c r="P5" s="199"/>
      <c r="Q5" s="17"/>
    </row>
    <row r="6" spans="1:17">
      <c r="A6" s="17"/>
      <c r="B6" s="200" t="s">
        <v>45</v>
      </c>
      <c r="C6" s="200"/>
      <c r="D6" s="200"/>
      <c r="E6" s="200"/>
      <c r="F6" s="200"/>
      <c r="G6" s="200"/>
      <c r="H6" s="200"/>
      <c r="I6" s="200"/>
      <c r="J6" s="200"/>
      <c r="K6" s="200"/>
      <c r="L6" s="200"/>
      <c r="M6" s="200"/>
      <c r="N6" s="200"/>
      <c r="O6" s="200"/>
      <c r="P6" s="200"/>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1224</v>
      </c>
      <c r="H13" s="3">
        <v>92931</v>
      </c>
      <c r="J13" s="3">
        <v>4398256</v>
      </c>
      <c r="K13" s="6"/>
      <c r="L13" s="3">
        <v>9438625</v>
      </c>
      <c r="M13" s="6"/>
      <c r="N13" s="3">
        <v>5148665</v>
      </c>
      <c r="O13" s="6"/>
      <c r="P13" s="3">
        <v>13103131</v>
      </c>
      <c r="Q13" s="3"/>
    </row>
    <row r="14" spans="1:17">
      <c r="A14" s="3"/>
      <c r="B14" s="12">
        <v>5</v>
      </c>
      <c r="C14" s="11" t="s">
        <v>24</v>
      </c>
      <c r="D14" s="14">
        <v>9</v>
      </c>
      <c r="F14" s="3">
        <v>1441</v>
      </c>
      <c r="H14" s="3">
        <v>218011</v>
      </c>
      <c r="J14" s="3">
        <v>5645467</v>
      </c>
      <c r="K14" s="6"/>
      <c r="L14" s="3">
        <v>15572751</v>
      </c>
      <c r="M14" s="6"/>
      <c r="N14" s="3">
        <v>6674842</v>
      </c>
      <c r="O14" s="6"/>
      <c r="P14" s="3">
        <v>21602802</v>
      </c>
      <c r="Q14" s="3"/>
    </row>
    <row r="15" spans="1:17">
      <c r="A15" s="3"/>
      <c r="B15" s="12">
        <v>10</v>
      </c>
      <c r="C15" s="11" t="s">
        <v>24</v>
      </c>
      <c r="D15" s="14">
        <v>14</v>
      </c>
      <c r="F15" s="3">
        <v>1101</v>
      </c>
      <c r="H15" s="3">
        <v>908963</v>
      </c>
      <c r="J15" s="3">
        <v>5736443</v>
      </c>
      <c r="K15" s="6"/>
      <c r="L15" s="3">
        <v>16752762</v>
      </c>
      <c r="M15" s="6"/>
      <c r="N15" s="3">
        <v>5222433</v>
      </c>
      <c r="O15" s="6"/>
      <c r="P15" s="3">
        <v>18486367</v>
      </c>
      <c r="Q15" s="3"/>
    </row>
    <row r="16" spans="1:17">
      <c r="A16" s="3"/>
      <c r="B16" s="12">
        <v>15</v>
      </c>
      <c r="C16" s="11" t="s">
        <v>24</v>
      </c>
      <c r="D16" s="14">
        <v>19</v>
      </c>
      <c r="F16" s="3">
        <v>557</v>
      </c>
      <c r="H16" s="3">
        <v>175454</v>
      </c>
      <c r="J16" s="3">
        <v>3825622</v>
      </c>
      <c r="K16" s="6"/>
      <c r="L16" s="3">
        <v>12066661</v>
      </c>
      <c r="M16" s="6"/>
      <c r="N16" s="3">
        <v>3180054</v>
      </c>
      <c r="O16" s="6"/>
      <c r="P16" s="3">
        <v>11658192</v>
      </c>
      <c r="Q16" s="3"/>
    </row>
    <row r="17" spans="1:17">
      <c r="A17" s="3"/>
      <c r="B17" s="12">
        <v>20</v>
      </c>
      <c r="C17" s="11" t="s">
        <v>24</v>
      </c>
      <c r="D17" s="14">
        <v>24</v>
      </c>
      <c r="F17" s="3">
        <v>200</v>
      </c>
      <c r="H17" s="3">
        <v>165218</v>
      </c>
      <c r="J17" s="3">
        <v>2199016</v>
      </c>
      <c r="K17" s="6"/>
      <c r="L17" s="3">
        <v>6318537</v>
      </c>
      <c r="M17" s="6"/>
      <c r="N17" s="3">
        <v>1536375</v>
      </c>
      <c r="O17" s="6"/>
      <c r="P17" s="3">
        <v>4950252</v>
      </c>
      <c r="Q17" s="3"/>
    </row>
    <row r="18" spans="1:17">
      <c r="A18" s="7"/>
      <c r="B18" s="198" t="s">
        <v>8</v>
      </c>
      <c r="C18" s="198"/>
      <c r="D18" s="198"/>
      <c r="E18" s="10"/>
      <c r="F18" s="8">
        <v>14</v>
      </c>
      <c r="G18" s="10"/>
      <c r="H18" s="8">
        <v>0</v>
      </c>
      <c r="I18" s="10"/>
      <c r="J18" s="8">
        <v>7883</v>
      </c>
      <c r="K18" s="9"/>
      <c r="L18" s="8">
        <v>102075</v>
      </c>
      <c r="M18" s="9"/>
      <c r="N18" s="8">
        <v>47252</v>
      </c>
      <c r="O18" s="9"/>
      <c r="P18" s="8">
        <v>211384</v>
      </c>
      <c r="Q18" s="7"/>
    </row>
    <row r="19" spans="1:17">
      <c r="A19" s="3"/>
      <c r="B19" s="5" t="s">
        <v>25</v>
      </c>
      <c r="C19" s="5"/>
      <c r="D19" s="5"/>
      <c r="E19" s="5"/>
      <c r="F19" s="3">
        <f>SUM(F13:F18)</f>
        <v>4537</v>
      </c>
      <c r="H19" s="3">
        <f>SUM(H13:H18)</f>
        <v>1560577</v>
      </c>
      <c r="J19" s="3">
        <f>SUM(J13:J18)</f>
        <v>21812687</v>
      </c>
      <c r="K19" s="6"/>
      <c r="L19" s="3">
        <f>SUM(L13:L18)</f>
        <v>60251411</v>
      </c>
      <c r="M19" s="6"/>
      <c r="N19" s="3">
        <f>SUM(N13:N18)</f>
        <v>21809621</v>
      </c>
      <c r="O19" s="6"/>
      <c r="P19" s="3">
        <f>SUM(P13:P18)</f>
        <v>70012128</v>
      </c>
      <c r="Q19" s="3"/>
    </row>
    <row r="20" spans="1:17">
      <c r="A20" s="3"/>
      <c r="F20" s="6"/>
      <c r="J20" s="3"/>
      <c r="K20" s="6"/>
      <c r="L20" s="3"/>
      <c r="M20" s="6"/>
      <c r="N20" s="3"/>
      <c r="O20" s="6"/>
      <c r="P20" s="3"/>
      <c r="Q20" s="3"/>
    </row>
    <row r="21" spans="1:17">
      <c r="A21" s="3"/>
      <c r="B21" s="13">
        <v>25</v>
      </c>
      <c r="C21" s="11" t="s">
        <v>24</v>
      </c>
      <c r="D21" s="1" t="s">
        <v>23</v>
      </c>
      <c r="F21" s="3">
        <v>102</v>
      </c>
      <c r="H21" s="3">
        <v>117288</v>
      </c>
      <c r="J21" s="3">
        <v>1027560</v>
      </c>
      <c r="K21" s="6"/>
      <c r="L21" s="3">
        <v>4056414</v>
      </c>
      <c r="M21" s="6"/>
      <c r="N21" s="3">
        <v>784799</v>
      </c>
      <c r="O21" s="6"/>
      <c r="P21" s="3">
        <v>3133608</v>
      </c>
      <c r="Q21" s="3"/>
    </row>
    <row r="22" spans="1:17">
      <c r="A22" s="3"/>
      <c r="B22" s="12">
        <v>30</v>
      </c>
      <c r="C22" s="11" t="s">
        <v>24</v>
      </c>
      <c r="D22" s="1" t="s">
        <v>22</v>
      </c>
      <c r="F22" s="3">
        <v>47</v>
      </c>
      <c r="H22" s="3">
        <v>30700</v>
      </c>
      <c r="J22" s="3">
        <v>580267</v>
      </c>
      <c r="K22" s="6"/>
      <c r="L22" s="3">
        <v>1911335</v>
      </c>
      <c r="M22" s="6"/>
      <c r="N22" s="3">
        <v>535937</v>
      </c>
      <c r="O22" s="6"/>
      <c r="P22" s="3">
        <v>1629993</v>
      </c>
      <c r="Q22" s="3"/>
    </row>
    <row r="23" spans="1:17">
      <c r="A23" s="3"/>
      <c r="B23" s="12">
        <v>35</v>
      </c>
      <c r="C23" s="11" t="s">
        <v>24</v>
      </c>
      <c r="D23" s="1" t="s">
        <v>21</v>
      </c>
      <c r="F23" s="3">
        <v>34</v>
      </c>
      <c r="H23" s="3">
        <v>62705</v>
      </c>
      <c r="J23" s="3">
        <v>487414</v>
      </c>
      <c r="K23" s="6"/>
      <c r="L23" s="3">
        <v>1972750</v>
      </c>
      <c r="M23" s="6"/>
      <c r="N23" s="3">
        <v>401274</v>
      </c>
      <c r="O23" s="6"/>
      <c r="P23" s="3">
        <v>1490663</v>
      </c>
      <c r="Q23" s="3"/>
    </row>
    <row r="24" spans="1:17">
      <c r="A24" s="3"/>
      <c r="B24" s="12">
        <v>40</v>
      </c>
      <c r="C24" s="11" t="s">
        <v>24</v>
      </c>
      <c r="D24" s="1" t="s">
        <v>20</v>
      </c>
      <c r="F24" s="3">
        <v>14</v>
      </c>
      <c r="H24" s="3">
        <v>12000</v>
      </c>
      <c r="J24" s="3">
        <v>100701</v>
      </c>
      <c r="K24" s="6"/>
      <c r="L24" s="3">
        <v>1030020</v>
      </c>
      <c r="M24" s="6"/>
      <c r="N24" s="3">
        <v>140512</v>
      </c>
      <c r="O24" s="6"/>
      <c r="P24" s="3">
        <v>662400</v>
      </c>
      <c r="Q24" s="3"/>
    </row>
    <row r="25" spans="1:17">
      <c r="A25" s="3"/>
      <c r="B25" s="12">
        <v>45</v>
      </c>
      <c r="C25" s="11" t="s">
        <v>24</v>
      </c>
      <c r="D25" s="1" t="s">
        <v>19</v>
      </c>
      <c r="F25" s="3">
        <v>13</v>
      </c>
      <c r="H25" s="3">
        <v>8700</v>
      </c>
      <c r="J25" s="3">
        <v>290470</v>
      </c>
      <c r="K25" s="6"/>
      <c r="L25" s="3">
        <v>1259714</v>
      </c>
      <c r="M25" s="6"/>
      <c r="N25" s="3">
        <v>480759</v>
      </c>
      <c r="O25" s="6"/>
      <c r="P25" s="3">
        <v>848053</v>
      </c>
      <c r="Q25" s="3"/>
    </row>
    <row r="26" spans="1:17">
      <c r="A26" s="3"/>
      <c r="B26" s="12">
        <v>50</v>
      </c>
      <c r="C26" s="11" t="s">
        <v>24</v>
      </c>
      <c r="D26" s="1" t="s">
        <v>18</v>
      </c>
      <c r="F26" s="3">
        <v>9</v>
      </c>
      <c r="H26" s="3">
        <v>6000</v>
      </c>
      <c r="J26" s="3">
        <v>48777</v>
      </c>
      <c r="K26" s="6"/>
      <c r="L26" s="3">
        <v>468034</v>
      </c>
      <c r="M26" s="6"/>
      <c r="N26" s="3">
        <v>55822</v>
      </c>
      <c r="O26" s="6"/>
      <c r="P26" s="3">
        <v>324924</v>
      </c>
      <c r="Q26" s="3"/>
    </row>
    <row r="27" spans="1:17">
      <c r="A27" s="3"/>
      <c r="B27" s="12">
        <v>55</v>
      </c>
      <c r="C27" s="11" t="s">
        <v>24</v>
      </c>
      <c r="D27" s="1" t="s">
        <v>17</v>
      </c>
      <c r="F27" s="3">
        <v>8</v>
      </c>
      <c r="H27" s="3">
        <v>6000</v>
      </c>
      <c r="J27" s="3">
        <v>293232</v>
      </c>
      <c r="K27" s="6"/>
      <c r="L27" s="3">
        <v>989917</v>
      </c>
      <c r="M27" s="6"/>
      <c r="N27" s="3">
        <v>169137</v>
      </c>
      <c r="O27" s="6"/>
      <c r="P27" s="3">
        <v>588244</v>
      </c>
      <c r="Q27" s="3"/>
    </row>
    <row r="28" spans="1:17">
      <c r="A28" s="3"/>
      <c r="B28" s="12">
        <v>60</v>
      </c>
      <c r="C28" s="11" t="s">
        <v>24</v>
      </c>
      <c r="D28" s="1" t="s">
        <v>16</v>
      </c>
      <c r="F28" s="3">
        <v>2</v>
      </c>
      <c r="H28" s="3">
        <v>0</v>
      </c>
      <c r="J28" s="3">
        <v>0</v>
      </c>
      <c r="K28" s="6"/>
      <c r="L28" s="3">
        <v>172446</v>
      </c>
      <c r="M28" s="6"/>
      <c r="N28" s="3">
        <v>4791</v>
      </c>
      <c r="O28" s="6"/>
      <c r="P28" s="3">
        <v>82225</v>
      </c>
      <c r="Q28" s="3"/>
    </row>
    <row r="29" spans="1:17">
      <c r="A29" s="3"/>
      <c r="B29" s="12">
        <v>65</v>
      </c>
      <c r="C29" s="11" t="s">
        <v>24</v>
      </c>
      <c r="D29" s="1" t="s">
        <v>15</v>
      </c>
      <c r="F29" s="3">
        <v>4</v>
      </c>
      <c r="H29" s="3">
        <v>0</v>
      </c>
      <c r="J29" s="3">
        <v>34985</v>
      </c>
      <c r="K29" s="6"/>
      <c r="L29" s="3">
        <v>359034</v>
      </c>
      <c r="M29" s="6"/>
      <c r="N29" s="3">
        <v>29555</v>
      </c>
      <c r="O29" s="6"/>
      <c r="P29" s="3">
        <v>209598</v>
      </c>
      <c r="Q29" s="3"/>
    </row>
    <row r="30" spans="1:17">
      <c r="A30" s="3"/>
      <c r="B30" s="12">
        <v>70</v>
      </c>
      <c r="C30" s="11" t="s">
        <v>24</v>
      </c>
      <c r="D30" s="1" t="s">
        <v>14</v>
      </c>
      <c r="F30" s="3">
        <v>1</v>
      </c>
      <c r="H30" s="3">
        <v>0</v>
      </c>
      <c r="J30" s="3">
        <v>1840</v>
      </c>
      <c r="K30" s="6"/>
      <c r="L30" s="3">
        <v>177745</v>
      </c>
      <c r="M30" s="6"/>
      <c r="N30" s="3">
        <v>1434</v>
      </c>
      <c r="O30" s="6"/>
      <c r="P30" s="3">
        <v>420027</v>
      </c>
      <c r="Q30" s="3"/>
    </row>
    <row r="31" spans="1:17">
      <c r="A31" s="3"/>
      <c r="B31" s="12">
        <v>75</v>
      </c>
      <c r="C31" s="11" t="s">
        <v>24</v>
      </c>
      <c r="D31" s="1" t="s">
        <v>13</v>
      </c>
      <c r="F31" s="3">
        <v>0</v>
      </c>
      <c r="H31" s="3">
        <v>0</v>
      </c>
      <c r="J31" s="3">
        <v>0</v>
      </c>
      <c r="K31" s="6"/>
      <c r="L31" s="3">
        <v>0</v>
      </c>
      <c r="M31" s="6"/>
      <c r="N31" s="3">
        <v>0</v>
      </c>
      <c r="O31" s="6"/>
      <c r="P31" s="3">
        <v>0</v>
      </c>
      <c r="Q31" s="3"/>
    </row>
    <row r="32" spans="1:17">
      <c r="A32" s="3"/>
      <c r="B32" s="12">
        <v>80</v>
      </c>
      <c r="C32" s="11" t="s">
        <v>24</v>
      </c>
      <c r="D32" s="1" t="s">
        <v>12</v>
      </c>
      <c r="F32" s="3">
        <v>0</v>
      </c>
      <c r="H32" s="3">
        <v>0</v>
      </c>
      <c r="J32" s="3">
        <v>0</v>
      </c>
      <c r="K32" s="6"/>
      <c r="L32" s="3">
        <v>0</v>
      </c>
      <c r="M32" s="6"/>
      <c r="N32" s="3">
        <v>0</v>
      </c>
      <c r="O32" s="6"/>
      <c r="P32" s="3">
        <v>0</v>
      </c>
      <c r="Q32" s="3"/>
    </row>
    <row r="33" spans="1:17">
      <c r="A33" s="3"/>
      <c r="B33" s="12">
        <v>85</v>
      </c>
      <c r="C33" s="11" t="s">
        <v>24</v>
      </c>
      <c r="D33" s="1" t="s">
        <v>11</v>
      </c>
      <c r="F33" s="3">
        <v>0</v>
      </c>
      <c r="H33" s="3">
        <v>0</v>
      </c>
      <c r="J33" s="3">
        <v>0</v>
      </c>
      <c r="K33" s="6"/>
      <c r="L33" s="3">
        <v>0</v>
      </c>
      <c r="M33" s="6"/>
      <c r="N33" s="3">
        <v>0</v>
      </c>
      <c r="O33" s="6"/>
      <c r="P33" s="3">
        <v>0</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1</v>
      </c>
      <c r="H35" s="3">
        <v>6000</v>
      </c>
      <c r="J35" s="3">
        <v>22137</v>
      </c>
      <c r="K35" s="6"/>
      <c r="L35" s="3">
        <v>455440</v>
      </c>
      <c r="M35" s="6"/>
      <c r="N35" s="3">
        <v>4659</v>
      </c>
      <c r="O35" s="6"/>
      <c r="P35" s="3">
        <v>1097815</v>
      </c>
      <c r="Q35" s="3"/>
    </row>
    <row r="36" spans="1:17">
      <c r="A36" s="7"/>
      <c r="B36" s="198" t="s">
        <v>8</v>
      </c>
      <c r="C36" s="198"/>
      <c r="D36" s="198"/>
      <c r="E36" s="10"/>
      <c r="F36" s="8">
        <v>1</v>
      </c>
      <c r="G36" s="10"/>
      <c r="H36" s="8">
        <v>0</v>
      </c>
      <c r="I36" s="10"/>
      <c r="J36" s="8">
        <v>0</v>
      </c>
      <c r="K36" s="9"/>
      <c r="L36" s="8">
        <v>56260</v>
      </c>
      <c r="M36" s="9"/>
      <c r="N36" s="8">
        <v>1575</v>
      </c>
      <c r="O36" s="9"/>
      <c r="P36" s="8">
        <v>33575</v>
      </c>
      <c r="Q36" s="7"/>
    </row>
    <row r="37" spans="1:17">
      <c r="A37" s="3"/>
      <c r="B37" s="5" t="s">
        <v>7</v>
      </c>
      <c r="C37" s="4"/>
      <c r="D37" s="4"/>
      <c r="F37" s="3">
        <f>SUM(F21:F36)</f>
        <v>236</v>
      </c>
      <c r="H37" s="3">
        <f>SUM(H21:H36)</f>
        <v>249393</v>
      </c>
      <c r="J37" s="3">
        <f>SUM(J21:J36)</f>
        <v>2887383</v>
      </c>
      <c r="K37" s="6"/>
      <c r="L37" s="3">
        <f>SUM(L21:L36)</f>
        <v>12909109</v>
      </c>
      <c r="M37" s="6"/>
      <c r="N37" s="3">
        <f>SUM(N21:N36)</f>
        <v>2610254</v>
      </c>
      <c r="O37" s="6"/>
      <c r="P37" s="3">
        <f>SUM(P21:P36)</f>
        <v>10521125</v>
      </c>
      <c r="Q37" s="3"/>
    </row>
    <row r="38" spans="1:17">
      <c r="A38" s="2"/>
      <c r="L38" s="2"/>
      <c r="P38" s="2"/>
      <c r="Q38" s="2"/>
    </row>
    <row r="39" spans="1:17">
      <c r="A39" s="3"/>
      <c r="B39" s="5" t="s">
        <v>6</v>
      </c>
      <c r="C39" s="4"/>
      <c r="F39" s="3">
        <v>4</v>
      </c>
      <c r="H39" s="3">
        <v>0</v>
      </c>
      <c r="J39" s="3">
        <v>90350</v>
      </c>
      <c r="K39" s="6"/>
      <c r="L39" s="3">
        <v>927249</v>
      </c>
      <c r="M39" s="6"/>
      <c r="N39" s="3">
        <v>2114567</v>
      </c>
      <c r="O39" s="6"/>
      <c r="P39" s="3">
        <v>17443253</v>
      </c>
      <c r="Q39" s="3"/>
    </row>
    <row r="40" spans="1:17">
      <c r="A40" s="2"/>
      <c r="L40" s="2"/>
      <c r="P40" s="2"/>
      <c r="Q40" s="2"/>
    </row>
    <row r="41" spans="1:17">
      <c r="A41" s="3"/>
      <c r="B41" s="5" t="s">
        <v>5</v>
      </c>
      <c r="C41" s="4"/>
      <c r="F41" s="3">
        <f>F19+F37+F39</f>
        <v>4777</v>
      </c>
      <c r="H41" s="3">
        <f>H19+H37+H39</f>
        <v>1809970</v>
      </c>
      <c r="J41" s="3">
        <f>J19+J37+J39</f>
        <v>24790420</v>
      </c>
      <c r="L41" s="3">
        <f>L19+L37+L39</f>
        <v>74087769</v>
      </c>
      <c r="N41" s="3">
        <f>N19+N37+N39</f>
        <v>26534442</v>
      </c>
      <c r="P41" s="3">
        <f>P19+P37+P39</f>
        <v>97976506</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Exh1.1</vt:lpstr>
      <vt:lpstr>Exh1.4-1.6</vt:lpstr>
      <vt:lpstr>Exh2.1</vt:lpstr>
      <vt:lpstr>Exh3.1</vt:lpstr>
      <vt:lpstr>Exh4</vt:lpstr>
      <vt:lpstr>Exh5</vt:lpstr>
      <vt:lpstr>Exh6</vt:lpstr>
      <vt:lpstr>Exh7</vt:lpstr>
      <vt:lpstr>Exh8</vt:lpstr>
      <vt:lpstr>Exh9</vt:lpstr>
      <vt:lpstr>Exh11</vt:lpstr>
      <vt:lpstr>Exh12</vt:lpstr>
      <vt:lpstr>Exh13</vt:lpstr>
      <vt:lpstr>Exh14</vt:lpstr>
      <vt:lpstr>Exh15</vt:lpstr>
      <vt:lpstr>Notice</vt:lpstr>
      <vt:lpstr>'Exh14'!Print_Area</vt:lpstr>
    </vt:vector>
  </TitlesOfParts>
  <Company>WCIRB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WCIRB Actuarial Services</dc:creator>
  <cp:lastModifiedBy>Duc Ta</cp:lastModifiedBy>
  <cp:lastPrinted>2018-06-26T22:11:22Z</cp:lastPrinted>
  <dcterms:created xsi:type="dcterms:W3CDTF">2017-06-21T17:35:32Z</dcterms:created>
  <dcterms:modified xsi:type="dcterms:W3CDTF">2023-06-27T17:07:07Z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f8a7aa-03d8-4d7e-81ce-cbbd96e8ad1d_Enabled">
    <vt:lpwstr>true</vt:lpwstr>
  </property>
  <property fmtid="{D5CDD505-2E9C-101B-9397-08002B2CF9AE}" pid="3" name="MSIP_Label_39f8a7aa-03d8-4d7e-81ce-cbbd96e8ad1d_SetDate">
    <vt:lpwstr>2021-06-25T02:28:40Z</vt:lpwstr>
  </property>
  <property fmtid="{D5CDD505-2E9C-101B-9397-08002B2CF9AE}" pid="4" name="MSIP_Label_39f8a7aa-03d8-4d7e-81ce-cbbd96e8ad1d_Method">
    <vt:lpwstr>Standard</vt:lpwstr>
  </property>
  <property fmtid="{D5CDD505-2E9C-101B-9397-08002B2CF9AE}" pid="5" name="MSIP_Label_39f8a7aa-03d8-4d7e-81ce-cbbd96e8ad1d_Name">
    <vt:lpwstr>General</vt:lpwstr>
  </property>
  <property fmtid="{D5CDD505-2E9C-101B-9397-08002B2CF9AE}" pid="6" name="MSIP_Label_39f8a7aa-03d8-4d7e-81ce-cbbd96e8ad1d_SiteId">
    <vt:lpwstr>ee890d36-04de-4fa7-b4c3-bda5c1b65710</vt:lpwstr>
  </property>
  <property fmtid="{D5CDD505-2E9C-101B-9397-08002B2CF9AE}" pid="7" name="MSIP_Label_39f8a7aa-03d8-4d7e-81ce-cbbd96e8ad1d_ActionId">
    <vt:lpwstr>e0674209-8c7f-41a9-9e62-92f065ef4137</vt:lpwstr>
  </property>
  <property fmtid="{D5CDD505-2E9C-101B-9397-08002B2CF9AE}" pid="8" name="MSIP_Label_39f8a7aa-03d8-4d7e-81ce-cbbd96e8ad1d_ContentBits">
    <vt:lpwstr>0</vt:lpwstr>
  </property>
</Properties>
</file>