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I:\11759_1_New\2021_Report\Exhibits\PDF CY2020Exhibits\"/>
    </mc:Choice>
  </mc:AlternateContent>
  <xr:revisionPtr revIDLastSave="0" documentId="8_{3B05A98B-AD2F-4396-BDDB-2295243614B4}" xr6:coauthVersionLast="46" xr6:coauthVersionMax="46" xr10:uidLastSave="{00000000-0000-0000-0000-000000000000}"/>
  <bookViews>
    <workbookView xWindow="-120" yWindow="-120" windowWidth="29040" windowHeight="15840" tabRatio="749" activeTab="11" xr2:uid="{00000000-000D-0000-FFFF-FFFF00000000}"/>
  </bookViews>
  <sheets>
    <sheet name="Exh1.1" sheetId="19" r:id="rId1"/>
    <sheet name="Exh1.4-1.6" sheetId="18" r:id="rId2"/>
    <sheet name="Exh2.1" sheetId="17" r:id="rId3"/>
    <sheet name="Exh3.1" sheetId="10" r:id="rId4"/>
    <sheet name="Exh4" sheetId="4" r:id="rId5"/>
    <sheet name="Exh5" sheetId="5" r:id="rId6"/>
    <sheet name="Exh6" sheetId="6" r:id="rId7"/>
    <sheet name="Exh7" sheetId="7" r:id="rId8"/>
    <sheet name="Exh8" sheetId="8" r:id="rId9"/>
    <sheet name="Exh9" sheetId="9" r:id="rId10"/>
    <sheet name="Exh11" sheetId="11" r:id="rId11"/>
    <sheet name="Exh12" sheetId="16" r:id="rId12"/>
    <sheet name="Exh13" sheetId="24" r:id="rId13"/>
    <sheet name="Exh14" sheetId="25" r:id="rId14"/>
    <sheet name="Exh15" sheetId="26" r:id="rId15"/>
    <sheet name="Notice" sheetId="27" r:id="rId16"/>
  </sheets>
  <externalReferences>
    <externalReference r:id="rId17"/>
  </externalReferences>
  <definedNames>
    <definedName name="_xlnm._FilterDatabase" localSheetId="12" hidden="1">'Exh13'!$A$4:$D$81</definedName>
    <definedName name="Incurred_Indemnity">'[1]PDR Intervals'!$F$1:$F$122</definedName>
    <definedName name="Incurred_Medical">'[1]PDR Intervals'!$H$1:$H$122</definedName>
    <definedName name="Number_of_Claims">'[1]PDR Intervals'!$C$1:$C$122</definedName>
    <definedName name="Paid_Indemnity">'[1]PDR Intervals'!$E$1:$E$122</definedName>
    <definedName name="Paid_Medical">'[1]PDR Intervals'!$G$1:$G$122</definedName>
    <definedName name="PDRInterval">'[1]PDR Intervals'!$B$1:$B$122</definedName>
    <definedName name="_xlnm.Print_Area" localSheetId="13">'Exh14'!$A$1:$K$64</definedName>
    <definedName name="TypeOfInjury">'[1]PDR Intervals'!$I$1:$I$122</definedName>
    <definedName name="Voucher_VR">'[1]PDR Intervals'!$D$1:$D$122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19" l="1"/>
  <c r="G13" i="19"/>
  <c r="D34" i="19" l="1"/>
  <c r="J33" i="16" l="1"/>
  <c r="J34" i="16"/>
  <c r="H24" i="16"/>
  <c r="H23" i="16"/>
  <c r="J24" i="16"/>
  <c r="J23" i="16"/>
  <c r="L24" i="16"/>
  <c r="L23" i="16"/>
  <c r="D62" i="26"/>
  <c r="F13" i="26" s="1"/>
  <c r="D61" i="25"/>
  <c r="F9" i="26" l="1"/>
  <c r="F17" i="26"/>
  <c r="F21" i="26"/>
  <c r="F25" i="26"/>
  <c r="F29" i="26"/>
  <c r="F33" i="26"/>
  <c r="F37" i="26"/>
  <c r="F41" i="26"/>
  <c r="F45" i="26"/>
  <c r="F49" i="26"/>
  <c r="F53" i="26"/>
  <c r="F57" i="26"/>
  <c r="F56" i="25"/>
  <c r="F52" i="25"/>
  <c r="F48" i="25"/>
  <c r="F44" i="25"/>
  <c r="F40" i="25"/>
  <c r="F36" i="25"/>
  <c r="F32" i="25"/>
  <c r="F28" i="25"/>
  <c r="F24" i="25"/>
  <c r="F20" i="25"/>
  <c r="F16" i="25"/>
  <c r="F12" i="25"/>
  <c r="F8" i="25"/>
  <c r="F57" i="25"/>
  <c r="F53" i="25"/>
  <c r="F41" i="25"/>
  <c r="F37" i="25"/>
  <c r="F25" i="25"/>
  <c r="F21" i="25"/>
  <c r="F17" i="25"/>
  <c r="F13" i="25"/>
  <c r="F49" i="25"/>
  <c r="F45" i="25"/>
  <c r="F33" i="25"/>
  <c r="F29" i="25"/>
  <c r="F9" i="25"/>
  <c r="F10" i="25"/>
  <c r="F14" i="25"/>
  <c r="F18" i="25"/>
  <c r="F22" i="25"/>
  <c r="F26" i="25"/>
  <c r="F30" i="25"/>
  <c r="F34" i="25"/>
  <c r="F38" i="25"/>
  <c r="F42" i="25"/>
  <c r="F46" i="25"/>
  <c r="F50" i="25"/>
  <c r="F54" i="25"/>
  <c r="F58" i="25"/>
  <c r="J21" i="26"/>
  <c r="F54" i="26"/>
  <c r="F50" i="26"/>
  <c r="F46" i="26"/>
  <c r="F42" i="26"/>
  <c r="F38" i="26"/>
  <c r="F34" i="26"/>
  <c r="F30" i="26"/>
  <c r="F26" i="26"/>
  <c r="F22" i="26"/>
  <c r="F18" i="26"/>
  <c r="F14" i="26"/>
  <c r="F10" i="26"/>
  <c r="F6" i="26"/>
  <c r="F59" i="26"/>
  <c r="F47" i="26"/>
  <c r="F35" i="26"/>
  <c r="F27" i="26"/>
  <c r="F55" i="26"/>
  <c r="F51" i="26"/>
  <c r="F43" i="26"/>
  <c r="F39" i="26"/>
  <c r="F31" i="26"/>
  <c r="F23" i="26"/>
  <c r="F19" i="26"/>
  <c r="F15" i="26"/>
  <c r="F11" i="26"/>
  <c r="F7" i="26"/>
  <c r="F8" i="26"/>
  <c r="F12" i="26"/>
  <c r="F16" i="26"/>
  <c r="F20" i="26"/>
  <c r="F24" i="26"/>
  <c r="F28" i="26"/>
  <c r="F32" i="26"/>
  <c r="F36" i="26"/>
  <c r="F40" i="26"/>
  <c r="F44" i="26"/>
  <c r="F48" i="26"/>
  <c r="F52" i="26"/>
  <c r="F56" i="26"/>
  <c r="F58" i="26"/>
  <c r="F60" i="26"/>
  <c r="F7" i="25"/>
  <c r="F11" i="25"/>
  <c r="F15" i="25"/>
  <c r="F19" i="25"/>
  <c r="F23" i="25"/>
  <c r="F27" i="25"/>
  <c r="F31" i="25"/>
  <c r="F35" i="25"/>
  <c r="F39" i="25"/>
  <c r="F43" i="25"/>
  <c r="F47" i="25"/>
  <c r="F51" i="25"/>
  <c r="F55" i="25"/>
  <c r="D83" i="24"/>
  <c r="F46" i="24" s="1"/>
  <c r="F6" i="25"/>
  <c r="H83" i="24"/>
  <c r="J71" i="24" s="1"/>
  <c r="H61" i="25"/>
  <c r="J11" i="25" s="1"/>
  <c r="H62" i="26"/>
  <c r="J9" i="26" s="1"/>
  <c r="J10" i="26" l="1"/>
  <c r="J46" i="26"/>
  <c r="J42" i="26"/>
  <c r="J38" i="26"/>
  <c r="J14" i="26"/>
  <c r="J6" i="26"/>
  <c r="J53" i="26"/>
  <c r="J12" i="25"/>
  <c r="J27" i="25"/>
  <c r="J44" i="25"/>
  <c r="F61" i="25"/>
  <c r="J39" i="24"/>
  <c r="J74" i="24"/>
  <c r="J54" i="24"/>
  <c r="J70" i="24"/>
  <c r="J34" i="24"/>
  <c r="J78" i="24"/>
  <c r="J42" i="24"/>
  <c r="J81" i="24"/>
  <c r="J73" i="24"/>
  <c r="J61" i="24"/>
  <c r="J53" i="24"/>
  <c r="J33" i="24"/>
  <c r="J25" i="24"/>
  <c r="J21" i="24"/>
  <c r="J9" i="24"/>
  <c r="J50" i="24"/>
  <c r="J46" i="24"/>
  <c r="J77" i="24"/>
  <c r="J69" i="24"/>
  <c r="J65" i="24"/>
  <c r="J57" i="24"/>
  <c r="J49" i="24"/>
  <c r="J45" i="24"/>
  <c r="J41" i="24"/>
  <c r="J37" i="24"/>
  <c r="J29" i="24"/>
  <c r="J17" i="24"/>
  <c r="J13" i="24"/>
  <c r="J66" i="24"/>
  <c r="J62" i="24"/>
  <c r="J58" i="24"/>
  <c r="J38" i="24"/>
  <c r="J18" i="24"/>
  <c r="J14" i="24"/>
  <c r="J30" i="24"/>
  <c r="J6" i="24"/>
  <c r="J10" i="24"/>
  <c r="J22" i="24"/>
  <c r="J26" i="24"/>
  <c r="J79" i="24"/>
  <c r="J47" i="24"/>
  <c r="J11" i="24"/>
  <c r="F59" i="24"/>
  <c r="J27" i="24"/>
  <c r="J80" i="24"/>
  <c r="J52" i="25"/>
  <c r="J20" i="25"/>
  <c r="J59" i="26"/>
  <c r="J29" i="26"/>
  <c r="J68" i="24"/>
  <c r="J19" i="24"/>
  <c r="F66" i="24"/>
  <c r="F34" i="24"/>
  <c r="J35" i="25"/>
  <c r="J75" i="24"/>
  <c r="J43" i="24"/>
  <c r="F55" i="24"/>
  <c r="F6" i="24"/>
  <c r="J44" i="24"/>
  <c r="J48" i="25"/>
  <c r="J16" i="25"/>
  <c r="J57" i="26"/>
  <c r="J25" i="26"/>
  <c r="J64" i="24"/>
  <c r="J15" i="24"/>
  <c r="F62" i="24"/>
  <c r="F30" i="24"/>
  <c r="J31" i="25"/>
  <c r="J8" i="24"/>
  <c r="J34" i="26"/>
  <c r="J67" i="24"/>
  <c r="J35" i="24"/>
  <c r="F79" i="24"/>
  <c r="F47" i="24"/>
  <c r="F27" i="24"/>
  <c r="F23" i="24"/>
  <c r="J40" i="25"/>
  <c r="J8" i="25"/>
  <c r="J49" i="26"/>
  <c r="J17" i="26"/>
  <c r="J56" i="24"/>
  <c r="F54" i="24"/>
  <c r="J55" i="25"/>
  <c r="J23" i="25"/>
  <c r="J60" i="24"/>
  <c r="J30" i="26"/>
  <c r="J31" i="24"/>
  <c r="F75" i="24"/>
  <c r="F43" i="24"/>
  <c r="F11" i="24"/>
  <c r="F7" i="24"/>
  <c r="J36" i="25"/>
  <c r="J23" i="24"/>
  <c r="J45" i="26"/>
  <c r="J13" i="26"/>
  <c r="J52" i="24"/>
  <c r="F50" i="24"/>
  <c r="J51" i="25"/>
  <c r="J19" i="25"/>
  <c r="J36" i="24"/>
  <c r="F58" i="24"/>
  <c r="J63" i="24"/>
  <c r="J58" i="26"/>
  <c r="J26" i="26"/>
  <c r="J59" i="24"/>
  <c r="F15" i="24"/>
  <c r="F71" i="24"/>
  <c r="F39" i="24"/>
  <c r="F18" i="24"/>
  <c r="F14" i="24"/>
  <c r="J32" i="25"/>
  <c r="J28" i="24"/>
  <c r="J41" i="26"/>
  <c r="J48" i="24"/>
  <c r="F78" i="24"/>
  <c r="J47" i="25"/>
  <c r="J15" i="25"/>
  <c r="F81" i="24"/>
  <c r="F77" i="24"/>
  <c r="F45" i="24"/>
  <c r="F57" i="24"/>
  <c r="F41" i="24"/>
  <c r="F73" i="24"/>
  <c r="F49" i="24"/>
  <c r="F40" i="24"/>
  <c r="F36" i="24"/>
  <c r="F32" i="24"/>
  <c r="F28" i="24"/>
  <c r="F24" i="24"/>
  <c r="F20" i="24"/>
  <c r="F16" i="24"/>
  <c r="F12" i="24"/>
  <c r="F69" i="24"/>
  <c r="F61" i="24"/>
  <c r="F53" i="24"/>
  <c r="F37" i="24"/>
  <c r="F33" i="24"/>
  <c r="F29" i="24"/>
  <c r="F80" i="24"/>
  <c r="F76" i="24"/>
  <c r="F72" i="24"/>
  <c r="F68" i="24"/>
  <c r="F64" i="24"/>
  <c r="F60" i="24"/>
  <c r="F56" i="24"/>
  <c r="F52" i="24"/>
  <c r="F48" i="24"/>
  <c r="F44" i="24"/>
  <c r="F8" i="24"/>
  <c r="F65" i="24"/>
  <c r="F13" i="24"/>
  <c r="F9" i="24"/>
  <c r="F25" i="24"/>
  <c r="F17" i="24"/>
  <c r="F21" i="24"/>
  <c r="F51" i="24"/>
  <c r="J55" i="26"/>
  <c r="J51" i="26"/>
  <c r="J47" i="26"/>
  <c r="J43" i="26"/>
  <c r="J39" i="26"/>
  <c r="J35" i="26"/>
  <c r="J31" i="26"/>
  <c r="J27" i="26"/>
  <c r="J23" i="26"/>
  <c r="J19" i="26"/>
  <c r="J15" i="26"/>
  <c r="J11" i="26"/>
  <c r="J7" i="26"/>
  <c r="J44" i="26"/>
  <c r="J36" i="26"/>
  <c r="J28" i="26"/>
  <c r="J16" i="26"/>
  <c r="J8" i="26"/>
  <c r="J60" i="26"/>
  <c r="J56" i="26"/>
  <c r="J52" i="26"/>
  <c r="J48" i="26"/>
  <c r="J40" i="26"/>
  <c r="J32" i="26"/>
  <c r="J24" i="26"/>
  <c r="J20" i="26"/>
  <c r="J12" i="26"/>
  <c r="J22" i="26"/>
  <c r="J55" i="24"/>
  <c r="F22" i="24"/>
  <c r="F62" i="26"/>
  <c r="F67" i="24"/>
  <c r="F35" i="24"/>
  <c r="J16" i="24"/>
  <c r="J24" i="24"/>
  <c r="J28" i="25"/>
  <c r="J12" i="24"/>
  <c r="J37" i="26"/>
  <c r="J76" i="24"/>
  <c r="J40" i="24"/>
  <c r="F74" i="24"/>
  <c r="F42" i="24"/>
  <c r="J43" i="25"/>
  <c r="F10" i="24"/>
  <c r="F19" i="24"/>
  <c r="J54" i="26"/>
  <c r="J57" i="25"/>
  <c r="J53" i="25"/>
  <c r="J49" i="25"/>
  <c r="J45" i="25"/>
  <c r="J41" i="25"/>
  <c r="J37" i="25"/>
  <c r="J33" i="25"/>
  <c r="J29" i="25"/>
  <c r="J25" i="25"/>
  <c r="J21" i="25"/>
  <c r="J17" i="25"/>
  <c r="J13" i="25"/>
  <c r="J9" i="25"/>
  <c r="J58" i="25"/>
  <c r="J54" i="25"/>
  <c r="J42" i="25"/>
  <c r="J38" i="25"/>
  <c r="J26" i="25"/>
  <c r="J22" i="25"/>
  <c r="J14" i="25"/>
  <c r="J50" i="25"/>
  <c r="J46" i="25"/>
  <c r="J34" i="25"/>
  <c r="J30" i="25"/>
  <c r="J18" i="25"/>
  <c r="J10" i="25"/>
  <c r="J6" i="25"/>
  <c r="J50" i="26"/>
  <c r="J18" i="26"/>
  <c r="J51" i="24"/>
  <c r="J20" i="24"/>
  <c r="F63" i="24"/>
  <c r="F31" i="24"/>
  <c r="J7" i="24"/>
  <c r="J56" i="25"/>
  <c r="J24" i="25"/>
  <c r="F26" i="24"/>
  <c r="J33" i="26"/>
  <c r="J72" i="24"/>
  <c r="J32" i="24"/>
  <c r="F70" i="24"/>
  <c r="F38" i="24"/>
  <c r="J39" i="25"/>
  <c r="J7" i="25"/>
  <c r="J62" i="26" l="1"/>
  <c r="J61" i="25"/>
  <c r="J83" i="24"/>
  <c r="F83" i="24"/>
  <c r="D24" i="18" l="1"/>
  <c r="F8" i="18" s="1"/>
  <c r="G27" i="19"/>
  <c r="G28" i="19"/>
  <c r="G29" i="19"/>
  <c r="G30" i="19"/>
  <c r="G31" i="19"/>
  <c r="G32" i="19"/>
  <c r="G33" i="19"/>
  <c r="G26" i="19"/>
  <c r="G19" i="19"/>
  <c r="G20" i="19"/>
  <c r="G21" i="19"/>
  <c r="G22" i="19"/>
  <c r="G23" i="19"/>
  <c r="G24" i="19"/>
  <c r="G25" i="19"/>
  <c r="G18" i="19"/>
  <c r="D26" i="19"/>
  <c r="G34" i="19" l="1"/>
  <c r="AH24" i="16" l="1"/>
  <c r="AH23" i="16"/>
  <c r="AH25" i="16" s="1"/>
  <c r="AF24" i="16"/>
  <c r="AF23" i="16"/>
  <c r="AF25" i="16" s="1"/>
  <c r="AD24" i="16"/>
  <c r="AD23" i="16"/>
  <c r="AB24" i="16"/>
  <c r="AB23" i="16"/>
  <c r="Z24" i="16"/>
  <c r="Z23" i="16"/>
  <c r="Z25" i="16" s="1"/>
  <c r="X24" i="16"/>
  <c r="X23" i="16"/>
  <c r="V24" i="16"/>
  <c r="V23" i="16"/>
  <c r="T24" i="16"/>
  <c r="T23" i="16"/>
  <c r="T25" i="16" s="1"/>
  <c r="R24" i="16"/>
  <c r="R23" i="16"/>
  <c r="P24" i="16"/>
  <c r="P23" i="16"/>
  <c r="N24" i="16"/>
  <c r="N23" i="16"/>
  <c r="P25" i="16" l="1"/>
  <c r="N25" i="16"/>
  <c r="X25" i="16"/>
  <c r="AD25" i="16"/>
  <c r="R25" i="16"/>
  <c r="V25" i="16"/>
  <c r="AB25" i="16"/>
  <c r="B27" i="18" l="1"/>
  <c r="R35" i="16" l="1"/>
  <c r="P35" i="16"/>
  <c r="N35" i="16"/>
  <c r="L35" i="16"/>
  <c r="R29" i="16"/>
  <c r="P29" i="16"/>
  <c r="N29" i="16"/>
  <c r="L29" i="16"/>
  <c r="L25" i="16"/>
  <c r="R20" i="16"/>
  <c r="P20" i="16"/>
  <c r="N20" i="16"/>
  <c r="L20" i="16"/>
  <c r="R15" i="16"/>
  <c r="P15" i="16"/>
  <c r="N15" i="16"/>
  <c r="L15" i="16"/>
  <c r="T15" i="16"/>
  <c r="V15" i="16"/>
  <c r="X15" i="16"/>
  <c r="Z15" i="16"/>
  <c r="AB15" i="16"/>
  <c r="AD15" i="16"/>
  <c r="AF15" i="16"/>
  <c r="AH15" i="16"/>
  <c r="T20" i="16"/>
  <c r="V20" i="16"/>
  <c r="X20" i="16"/>
  <c r="Z20" i="16"/>
  <c r="AB20" i="16"/>
  <c r="AD20" i="16"/>
  <c r="AF20" i="16"/>
  <c r="AH20" i="16"/>
  <c r="AD29" i="16"/>
  <c r="AF29" i="16"/>
  <c r="T29" i="16"/>
  <c r="V29" i="16"/>
  <c r="X29" i="16"/>
  <c r="Z29" i="16"/>
  <c r="AH29" i="16"/>
  <c r="T35" i="16"/>
  <c r="V35" i="16"/>
  <c r="X35" i="16"/>
  <c r="Z35" i="16"/>
  <c r="AB35" i="16"/>
  <c r="AD35" i="16"/>
  <c r="AF35" i="16"/>
  <c r="AH35" i="16"/>
  <c r="H35" i="16"/>
  <c r="H20" i="16"/>
  <c r="H15" i="16"/>
  <c r="H29" i="16"/>
  <c r="N5" i="16"/>
  <c r="P5" i="16" s="1"/>
  <c r="R5" i="16" s="1"/>
  <c r="T5" i="16" s="1"/>
  <c r="V5" i="16" s="1"/>
  <c r="X5" i="16" s="1"/>
  <c r="Z5" i="16" s="1"/>
  <c r="AB5" i="16" s="1"/>
  <c r="AD5" i="16" s="1"/>
  <c r="AF5" i="16" s="1"/>
  <c r="AH5" i="16" s="1"/>
  <c r="AB29" i="16"/>
  <c r="P16" i="17"/>
  <c r="O16" i="17"/>
  <c r="N16" i="17"/>
  <c r="L16" i="17"/>
  <c r="K16" i="17"/>
  <c r="J16" i="17"/>
  <c r="H16" i="17"/>
  <c r="G16" i="17"/>
  <c r="F16" i="17"/>
  <c r="D16" i="17"/>
  <c r="G86" i="18"/>
  <c r="G61" i="18"/>
  <c r="G24" i="18"/>
  <c r="H24" i="18"/>
  <c r="I24" i="18"/>
  <c r="J24" i="18"/>
  <c r="K24" i="18"/>
  <c r="C16" i="17"/>
  <c r="B16" i="17"/>
  <c r="H86" i="18"/>
  <c r="H61" i="18"/>
  <c r="J35" i="16"/>
  <c r="J20" i="16"/>
  <c r="J15" i="16"/>
  <c r="V15" i="11"/>
  <c r="T15" i="11"/>
  <c r="R15" i="11"/>
  <c r="P15" i="11"/>
  <c r="N15" i="11"/>
  <c r="L15" i="11"/>
  <c r="J15" i="11"/>
  <c r="H15" i="11"/>
  <c r="F15" i="11"/>
  <c r="D15" i="11"/>
  <c r="K61" i="18"/>
  <c r="J61" i="18"/>
  <c r="I61" i="18"/>
  <c r="K86" i="18"/>
  <c r="J86" i="18"/>
  <c r="I86" i="18"/>
  <c r="D86" i="18"/>
  <c r="F84" i="18" s="1"/>
  <c r="D61" i="18"/>
  <c r="F53" i="18" s="1"/>
  <c r="H16" i="10"/>
  <c r="H28" i="10" s="1"/>
  <c r="P19" i="4"/>
  <c r="N19" i="4"/>
  <c r="L19" i="4"/>
  <c r="J19" i="4"/>
  <c r="H19" i="4"/>
  <c r="F19" i="4"/>
  <c r="P19" i="5"/>
  <c r="N19" i="5"/>
  <c r="L19" i="5"/>
  <c r="J19" i="5"/>
  <c r="H19" i="5"/>
  <c r="F19" i="5"/>
  <c r="P19" i="6"/>
  <c r="N19" i="6"/>
  <c r="L19" i="6"/>
  <c r="J19" i="6"/>
  <c r="H19" i="6"/>
  <c r="F19" i="6"/>
  <c r="P19" i="7"/>
  <c r="N19" i="7"/>
  <c r="L19" i="7"/>
  <c r="J19" i="7"/>
  <c r="H19" i="7"/>
  <c r="F19" i="7"/>
  <c r="P19" i="8"/>
  <c r="N19" i="8"/>
  <c r="L19" i="8"/>
  <c r="J19" i="8"/>
  <c r="H19" i="8"/>
  <c r="F19" i="8"/>
  <c r="P19" i="9"/>
  <c r="N19" i="9"/>
  <c r="L19" i="9"/>
  <c r="J19" i="9"/>
  <c r="H19" i="9"/>
  <c r="F19" i="9"/>
  <c r="F22" i="18"/>
  <c r="F16" i="18"/>
  <c r="H25" i="16" l="1"/>
  <c r="AH48" i="16"/>
  <c r="AH53" i="16" s="1"/>
  <c r="AH55" i="16" s="1"/>
  <c r="J29" i="16"/>
  <c r="F55" i="18"/>
  <c r="F52" i="18"/>
  <c r="F45" i="18"/>
  <c r="E10" i="11"/>
  <c r="E12" i="11"/>
  <c r="E15" i="11" s="1"/>
  <c r="F56" i="18"/>
  <c r="F40" i="18"/>
  <c r="Q12" i="11"/>
  <c r="Q15" i="11" s="1"/>
  <c r="Q10" i="11"/>
  <c r="M12" i="11"/>
  <c r="M15" i="11" s="1"/>
  <c r="M10" i="11"/>
  <c r="F41" i="18"/>
  <c r="F57" i="18"/>
  <c r="F47" i="18"/>
  <c r="I10" i="11"/>
  <c r="I12" i="11"/>
  <c r="F42" i="18"/>
  <c r="F54" i="18"/>
  <c r="U12" i="11"/>
  <c r="U10" i="11"/>
  <c r="F48" i="18"/>
  <c r="F44" i="18"/>
  <c r="F46" i="18"/>
  <c r="F49" i="18"/>
  <c r="F59" i="18"/>
  <c r="F60" i="18"/>
  <c r="F58" i="18"/>
  <c r="H48" i="16"/>
  <c r="AF48" i="16"/>
  <c r="AF53" i="16" s="1"/>
  <c r="AF55" i="16" s="1"/>
  <c r="AD48" i="16"/>
  <c r="AD53" i="16" s="1"/>
  <c r="AD55" i="16" s="1"/>
  <c r="AB48" i="16"/>
  <c r="AB53" i="16" s="1"/>
  <c r="AB55" i="16" s="1"/>
  <c r="L48" i="16"/>
  <c r="L53" i="16" s="1"/>
  <c r="L55" i="16" s="1"/>
  <c r="Z48" i="16"/>
  <c r="Z53" i="16" s="1"/>
  <c r="Z55" i="16" s="1"/>
  <c r="N48" i="16"/>
  <c r="N53" i="16" s="1"/>
  <c r="N55" i="16" s="1"/>
  <c r="X48" i="16"/>
  <c r="X53" i="16" s="1"/>
  <c r="X55" i="16" s="1"/>
  <c r="P48" i="16"/>
  <c r="P53" i="16" s="1"/>
  <c r="P55" i="16" s="1"/>
  <c r="V48" i="16"/>
  <c r="V53" i="16" s="1"/>
  <c r="V55" i="16" s="1"/>
  <c r="R48" i="16"/>
  <c r="R53" i="16" s="1"/>
  <c r="R55" i="16" s="1"/>
  <c r="T48" i="16"/>
  <c r="T53" i="16" s="1"/>
  <c r="T55" i="16" s="1"/>
  <c r="K16" i="10"/>
  <c r="F21" i="18"/>
  <c r="F12" i="18"/>
  <c r="F10" i="18"/>
  <c r="F51" i="18"/>
  <c r="F77" i="18"/>
  <c r="F80" i="18"/>
  <c r="F78" i="18"/>
  <c r="F81" i="18"/>
  <c r="F82" i="18"/>
  <c r="F76" i="18"/>
  <c r="F75" i="18"/>
  <c r="F79" i="18"/>
  <c r="F85" i="18"/>
  <c r="F83" i="18"/>
  <c r="F20" i="18"/>
  <c r="F19" i="18"/>
  <c r="F15" i="18"/>
  <c r="F50" i="18"/>
  <c r="F13" i="18"/>
  <c r="F14" i="18"/>
  <c r="F43" i="18"/>
  <c r="F17" i="18"/>
  <c r="F11" i="18"/>
  <c r="F18" i="18"/>
  <c r="F9" i="18"/>
  <c r="F8" i="19"/>
  <c r="F17" i="19"/>
  <c r="F20" i="19"/>
  <c r="F22" i="19"/>
  <c r="F16" i="19"/>
  <c r="F10" i="19"/>
  <c r="F25" i="19"/>
  <c r="F21" i="19"/>
  <c r="F14" i="19"/>
  <c r="F23" i="19"/>
  <c r="F9" i="19"/>
  <c r="F13" i="19"/>
  <c r="F19" i="19"/>
  <c r="F15" i="19"/>
  <c r="F24" i="19"/>
  <c r="F11" i="19"/>
  <c r="F12" i="19"/>
  <c r="F18" i="19"/>
  <c r="J48" i="16" l="1"/>
  <c r="J25" i="16"/>
  <c r="F61" i="18"/>
  <c r="U15" i="11"/>
  <c r="I15" i="11"/>
  <c r="K28" i="10"/>
  <c r="F24" i="18"/>
  <c r="F86" i="18"/>
  <c r="G8" i="19"/>
  <c r="G16" i="19"/>
  <c r="G14" i="19"/>
  <c r="G11" i="19"/>
  <c r="G7" i="19"/>
  <c r="G12" i="19"/>
  <c r="G9" i="19"/>
  <c r="G15" i="19"/>
  <c r="G10" i="19"/>
  <c r="G17" i="19"/>
  <c r="F26" i="19"/>
  <c r="H37" i="6" l="1"/>
  <c r="H41" i="6" s="1"/>
  <c r="J37" i="5"/>
  <c r="J41" i="5" s="1"/>
  <c r="J37" i="4"/>
  <c r="J41" i="4" s="1"/>
  <c r="P37" i="5"/>
  <c r="P41" i="5" s="1"/>
  <c r="L37" i="4"/>
  <c r="L41" i="4" s="1"/>
  <c r="L37" i="7"/>
  <c r="L41" i="7" s="1"/>
  <c r="J37" i="6"/>
  <c r="J41" i="6" s="1"/>
  <c r="L37" i="8"/>
  <c r="L41" i="8" s="1"/>
  <c r="P37" i="7"/>
  <c r="P41" i="7" s="1"/>
  <c r="N37" i="9"/>
  <c r="N41" i="9" s="1"/>
  <c r="F37" i="8"/>
  <c r="F41" i="8" s="1"/>
  <c r="L37" i="9"/>
  <c r="L41" i="9" s="1"/>
  <c r="F37" i="4"/>
  <c r="F41" i="4" s="1"/>
  <c r="P37" i="8"/>
  <c r="P41" i="8" s="1"/>
  <c r="P37" i="9"/>
  <c r="P41" i="9" s="1"/>
  <c r="H37" i="7"/>
  <c r="H41" i="7" s="1"/>
  <c r="F37" i="7"/>
  <c r="F41" i="7" s="1"/>
  <c r="H37" i="8"/>
  <c r="H41" i="8" s="1"/>
  <c r="H37" i="9"/>
  <c r="H41" i="9" s="1"/>
  <c r="F37" i="6"/>
  <c r="F41" i="6" s="1"/>
  <c r="F37" i="5"/>
  <c r="F41" i="5" s="1"/>
  <c r="L37" i="5"/>
  <c r="L41" i="5" s="1"/>
  <c r="P37" i="4"/>
  <c r="P41" i="4" s="1"/>
  <c r="L37" i="6"/>
  <c r="L41" i="6" s="1"/>
  <c r="N37" i="8"/>
  <c r="N41" i="8" s="1"/>
  <c r="J37" i="7"/>
  <c r="J41" i="7" s="1"/>
  <c r="N37" i="4"/>
  <c r="N41" i="4" s="1"/>
  <c r="H37" i="4"/>
  <c r="H41" i="4" s="1"/>
  <c r="N37" i="6"/>
  <c r="N41" i="6" s="1"/>
  <c r="F37" i="9"/>
  <c r="F41" i="9" s="1"/>
  <c r="J37" i="9"/>
  <c r="J41" i="9" s="1"/>
  <c r="N37" i="7"/>
  <c r="N41" i="7" s="1"/>
  <c r="H37" i="5"/>
  <c r="H41" i="5" s="1"/>
  <c r="N37" i="5"/>
  <c r="N41" i="5" s="1"/>
  <c r="P37" i="6"/>
  <c r="P41" i="6" s="1"/>
  <c r="J37" i="8"/>
  <c r="J41" i="8" s="1"/>
</calcChain>
</file>

<file path=xl/sharedStrings.xml><?xml version="1.0" encoding="utf-8"?>
<sst xmlns="http://schemas.openxmlformats.org/spreadsheetml/2006/main" count="1123" uniqueCount="520">
  <si>
    <t>04</t>
  </si>
  <si>
    <t>03</t>
  </si>
  <si>
    <t>02</t>
  </si>
  <si>
    <t>Psychiatric and Mental Stress Injuries</t>
  </si>
  <si>
    <t>Source:  WCIRB unit statistical data at first report level</t>
  </si>
  <si>
    <t>Grand Total</t>
  </si>
  <si>
    <t>Permanent Total</t>
  </si>
  <si>
    <t>Major Total</t>
  </si>
  <si>
    <t>Unknown</t>
  </si>
  <si>
    <t>99</t>
  </si>
  <si>
    <t>94</t>
  </si>
  <si>
    <t>89</t>
  </si>
  <si>
    <t>84</t>
  </si>
  <si>
    <t>79</t>
  </si>
  <si>
    <t>74</t>
  </si>
  <si>
    <t>69</t>
  </si>
  <si>
    <t>64</t>
  </si>
  <si>
    <t>59</t>
  </si>
  <si>
    <t>54</t>
  </si>
  <si>
    <t>49</t>
  </si>
  <si>
    <t>44</t>
  </si>
  <si>
    <t>39</t>
  </si>
  <si>
    <t>34</t>
  </si>
  <si>
    <t>29</t>
  </si>
  <si>
    <t>-</t>
  </si>
  <si>
    <t>Minor Total</t>
  </si>
  <si>
    <t>Medical($)</t>
  </si>
  <si>
    <t>Claims</t>
  </si>
  <si>
    <t>Disability</t>
  </si>
  <si>
    <t>Indemnity($)</t>
  </si>
  <si>
    <t>Voc. Rehab.($)</t>
  </si>
  <si>
    <t>Incurred</t>
  </si>
  <si>
    <t>Paid</t>
  </si>
  <si>
    <t>Number of</t>
  </si>
  <si>
    <t>Percent</t>
  </si>
  <si>
    <t>Ed. Voucher/</t>
  </si>
  <si>
    <t>Exhibit 5</t>
  </si>
  <si>
    <t>Exhibit 4</t>
  </si>
  <si>
    <t>Back Injuries</t>
  </si>
  <si>
    <t>Slip and Fall Injuries</t>
  </si>
  <si>
    <t>Exhibit 6</t>
  </si>
  <si>
    <t>Exhibit 7</t>
  </si>
  <si>
    <t>Exhibit 8</t>
  </si>
  <si>
    <t>Exhibit 9</t>
  </si>
  <si>
    <t>All Injuries</t>
  </si>
  <si>
    <t>Other Cumulative Injuries</t>
  </si>
  <si>
    <t>Carpel Tunnel / Repetitive Motion Injuries</t>
  </si>
  <si>
    <t>Indemnity</t>
  </si>
  <si>
    <t>Percentage of</t>
  </si>
  <si>
    <t>Benefit Type</t>
  </si>
  <si>
    <t>Paid ($ in Thousands)</t>
  </si>
  <si>
    <t>Total Indemnity Paid</t>
  </si>
  <si>
    <t>Temporary Disability*</t>
  </si>
  <si>
    <t>Permanent Total Disability*</t>
  </si>
  <si>
    <t>Permanent Partial Disability*</t>
  </si>
  <si>
    <t>Total Permanent Partial</t>
  </si>
  <si>
    <t>Death*</t>
  </si>
  <si>
    <t>Funeral Expenses</t>
  </si>
  <si>
    <t>Life Pensions</t>
  </si>
  <si>
    <t>Vocational Rehabilitation/</t>
  </si>
  <si>
    <t>Non-Transferable Education Vouchers*</t>
  </si>
  <si>
    <t>Note: Single Sum Settlement and Other Indemnity payments have been allocated to the</t>
  </si>
  <si>
    <t>benefit categories shown with an asterisk (*).</t>
  </si>
  <si>
    <t>Source:  WCIRB calendar year calls for experience and unit statistical data</t>
  </si>
  <si>
    <t>Paid Vocational Rehabilitation by Calendar Year</t>
  </si>
  <si>
    <t>% of</t>
  </si>
  <si>
    <t>Voc.</t>
  </si>
  <si>
    <t>Total</t>
  </si>
  <si>
    <t>Rehab.</t>
  </si>
  <si>
    <t>Category</t>
  </si>
  <si>
    <t>Paid($000)</t>
  </si>
  <si>
    <t>Education Vouchers</t>
  </si>
  <si>
    <t>Other Voc. Rehab.</t>
  </si>
  <si>
    <t>Total Vocational</t>
  </si>
  <si>
    <t xml:space="preserve">     Rehabilitation</t>
  </si>
  <si>
    <t>Source: WCIRB calendar year calls for experience and Permanent Disability Claims Survey</t>
  </si>
  <si>
    <t>Percentage</t>
  </si>
  <si>
    <t>Number</t>
  </si>
  <si>
    <t>of Total</t>
  </si>
  <si>
    <t>Cause of Injury</t>
  </si>
  <si>
    <t>of Claims</t>
  </si>
  <si>
    <t>Losses($)</t>
  </si>
  <si>
    <t>Losses</t>
  </si>
  <si>
    <t>Source:</t>
  </si>
  <si>
    <t xml:space="preserve">WCIRB unit statistical data at first report level
</t>
  </si>
  <si>
    <t>56</t>
  </si>
  <si>
    <t>Strain by - Lifting</t>
  </si>
  <si>
    <t>Other - Miscellaneous, NOC</t>
  </si>
  <si>
    <t>60</t>
  </si>
  <si>
    <t>Strain or Injury By, NOC</t>
  </si>
  <si>
    <t>31</t>
  </si>
  <si>
    <t>Fall, Slip or Trip Injury, NOC</t>
  </si>
  <si>
    <t>97</t>
  </si>
  <si>
    <t>Strain by - Repetitive Motion</t>
  </si>
  <si>
    <t>98</t>
  </si>
  <si>
    <t>Cumulative, NOC</t>
  </si>
  <si>
    <t>Fall - On Same Level</t>
  </si>
  <si>
    <t>25</t>
  </si>
  <si>
    <t>Fall - From Different Level (Elevation)</t>
  </si>
  <si>
    <t>57</t>
  </si>
  <si>
    <t>Strain by - Pushing or Pulling</t>
  </si>
  <si>
    <t>26</t>
  </si>
  <si>
    <t>Fall - From Ladder or Scaffolding</t>
  </si>
  <si>
    <t>75</t>
  </si>
  <si>
    <t>Struck or Injured By - Falling or Flying Object</t>
  </si>
  <si>
    <t>53</t>
  </si>
  <si>
    <t>Strain by - Twisting</t>
  </si>
  <si>
    <t>45</t>
  </si>
  <si>
    <t>Motor Vehicle - Collision or Sideswipe with Another Vehicle</t>
  </si>
  <si>
    <t>50</t>
  </si>
  <si>
    <t>Motor Vehicle, NOC</t>
  </si>
  <si>
    <t>55</t>
  </si>
  <si>
    <t>Strain by - Holding or Carrying</t>
  </si>
  <si>
    <t>81</t>
  </si>
  <si>
    <t>Struck or Injured By, NOC</t>
  </si>
  <si>
    <t>Struck or Injured By - Object Being Lifted or Handled</t>
  </si>
  <si>
    <t>27</t>
  </si>
  <si>
    <t>Fall - From Liquid or Grease Spills</t>
  </si>
  <si>
    <t>77</t>
  </si>
  <si>
    <t>Struck or Injured By - Motor Vehicle</t>
  </si>
  <si>
    <t>10</t>
  </si>
  <si>
    <t>Caught in - Machine or Machinery</t>
  </si>
  <si>
    <t>58</t>
  </si>
  <si>
    <t>Strain by - Reaching</t>
  </si>
  <si>
    <t>33</t>
  </si>
  <si>
    <t>Fall - On Stairs</t>
  </si>
  <si>
    <t>30</t>
  </si>
  <si>
    <t>Slip or Trip But Did Not Fall</t>
  </si>
  <si>
    <t>68</t>
  </si>
  <si>
    <t>Struck or Stepped On - Stationary Object</t>
  </si>
  <si>
    <t>13</t>
  </si>
  <si>
    <t>Caught In, Under or Between, NOC</t>
  </si>
  <si>
    <t>19</t>
  </si>
  <si>
    <t>Cut, Puncture, Scrape or Injured By, NOC</t>
  </si>
  <si>
    <t>Strain by - Using Tool or Machinery</t>
  </si>
  <si>
    <t>Struck or Injured By - Fellow Workers, Patient or Other Person</t>
  </si>
  <si>
    <t>90</t>
  </si>
  <si>
    <t>Other than Physical Cause of Injury</t>
  </si>
  <si>
    <t>12</t>
  </si>
  <si>
    <t>Caught in - Object Handled</t>
  </si>
  <si>
    <t>28</t>
  </si>
  <si>
    <t>Fall - Into Openings</t>
  </si>
  <si>
    <t>17</t>
  </si>
  <si>
    <t>Cut or Puncture by - Object Being Lifted or Handled</t>
  </si>
  <si>
    <t>18</t>
  </si>
  <si>
    <t>Cut or Puncture by - Powered Hand Tool, Appliance</t>
  </si>
  <si>
    <t>Rubbed or Abraded By - Repetitive Motion</t>
  </si>
  <si>
    <t>76</t>
  </si>
  <si>
    <t>Struck or Injured By - Hand Tool or Machine in Use</t>
  </si>
  <si>
    <t>70</t>
  </si>
  <si>
    <t>Striking Against or Stepping On, NOC</t>
  </si>
  <si>
    <t>Person in Act of a Crime</t>
  </si>
  <si>
    <t>16</t>
  </si>
  <si>
    <t>Cut or Puncture by - Hand Tool, Utensils; Not Powered</t>
  </si>
  <si>
    <t>46</t>
  </si>
  <si>
    <t>Motor Vehicle - Collision with a Fixed Object</t>
  </si>
  <si>
    <t>66</t>
  </si>
  <si>
    <t>Struck or Stepped On - Object Being Lifted or Handled</t>
  </si>
  <si>
    <t>48</t>
  </si>
  <si>
    <t>Motor Vehicle - Vehicle Upset</t>
  </si>
  <si>
    <t>78</t>
  </si>
  <si>
    <t>Struck or Injured By - Moving Parts of Machine</t>
  </si>
  <si>
    <t>85</t>
  </si>
  <si>
    <t>Struck or Injured By - Animal or Insect</t>
  </si>
  <si>
    <t>Strain by - Jumping or Leaping</t>
  </si>
  <si>
    <t>80</t>
  </si>
  <si>
    <t>Struck or Injured By - Object Handled by Others</t>
  </si>
  <si>
    <t>Burn or Scald - Electrical Current</t>
  </si>
  <si>
    <t>Burn or Scald - Fire or Flame</t>
  </si>
  <si>
    <t>82</t>
  </si>
  <si>
    <t>Absorption, Ingestion or Inhalation, NOC</t>
  </si>
  <si>
    <t>05</t>
  </si>
  <si>
    <t>Burn or Scald - Steam or Hot Fluids</t>
  </si>
  <si>
    <t>Burn or Scald - Hot Objects or Substances</t>
  </si>
  <si>
    <t>87</t>
  </si>
  <si>
    <t>Foreign Matter (Body) in Eye(s)</t>
  </si>
  <si>
    <t>15</t>
  </si>
  <si>
    <t>Cut or Puncture by - Broken Glass</t>
  </si>
  <si>
    <t>Struck or Stepped On - Stepping on Sharp Object</t>
  </si>
  <si>
    <t>32</t>
  </si>
  <si>
    <t>Fall - On Ice or Snow</t>
  </si>
  <si>
    <t>09</t>
  </si>
  <si>
    <t>Burn or Scald - Contact With, NOC</t>
  </si>
  <si>
    <t>01</t>
  </si>
  <si>
    <t>Burn or Scald - Chemicals</t>
  </si>
  <si>
    <t>65</t>
  </si>
  <si>
    <t>Struck or Stepped On - Moving Part of Machine</t>
  </si>
  <si>
    <t>61</t>
  </si>
  <si>
    <t>Strain by - Wielding or Throwing</t>
  </si>
  <si>
    <t>20</t>
  </si>
  <si>
    <t>Caught in - Collapsing Materials (Slides of Earth)</t>
  </si>
  <si>
    <t>47</t>
  </si>
  <si>
    <t>96</t>
  </si>
  <si>
    <t>Terrorism</t>
  </si>
  <si>
    <t>06</t>
  </si>
  <si>
    <t>Burn or Scald - Dusts, Gases, Fumes or Vapors</t>
  </si>
  <si>
    <t>95</t>
  </si>
  <si>
    <t>Rubbed or Abraded By, NOC</t>
  </si>
  <si>
    <t>11</t>
  </si>
  <si>
    <t>Burn or Scald - Cold Objects or Substances</t>
  </si>
  <si>
    <t>52</t>
  </si>
  <si>
    <t>Strain by - Continual Noise</t>
  </si>
  <si>
    <t>86</t>
  </si>
  <si>
    <t>Struck or Injured By - Explosion or Flare Back</t>
  </si>
  <si>
    <t>Burn or Scald - Temperature Extremes</t>
  </si>
  <si>
    <t>41</t>
  </si>
  <si>
    <t>67</t>
  </si>
  <si>
    <t>14</t>
  </si>
  <si>
    <t>07</t>
  </si>
  <si>
    <t>40</t>
  </si>
  <si>
    <t>91</t>
  </si>
  <si>
    <t>93</t>
  </si>
  <si>
    <t>Gunshot</t>
  </si>
  <si>
    <t>Nature of Injury</t>
  </si>
  <si>
    <t>Strain or Tear</t>
  </si>
  <si>
    <t>Sprain or Tear</t>
  </si>
  <si>
    <t>Fracture</t>
  </si>
  <si>
    <t>All Other Specific Injuries, NOC</t>
  </si>
  <si>
    <t>All Other Cumulative Injury, NOC</t>
  </si>
  <si>
    <t>Contusion</t>
  </si>
  <si>
    <t>Multiple Physical Injuries Only</t>
  </si>
  <si>
    <t>Laceration</t>
  </si>
  <si>
    <t>37</t>
  </si>
  <si>
    <t>Inflammation</t>
  </si>
  <si>
    <t>Dislocation</t>
  </si>
  <si>
    <t>Concussion</t>
  </si>
  <si>
    <t>Crushing</t>
  </si>
  <si>
    <t xml:space="preserve">Amputation </t>
  </si>
  <si>
    <t>Carpal Tunnel Syndrome</t>
  </si>
  <si>
    <t>Burn</t>
  </si>
  <si>
    <t>Mental Stress</t>
  </si>
  <si>
    <t>Hernia</t>
  </si>
  <si>
    <t>Multiple Injuries Including Both Physical and Psychological</t>
  </si>
  <si>
    <t>Rupture</t>
  </si>
  <si>
    <t>43</t>
  </si>
  <si>
    <t>Puncture</t>
  </si>
  <si>
    <t>Myocardial Infarction</t>
  </si>
  <si>
    <t>Vascular</t>
  </si>
  <si>
    <t>Foreign Body</t>
  </si>
  <si>
    <t>No Physical Injury</t>
  </si>
  <si>
    <t>Mental Disorder</t>
  </si>
  <si>
    <t>71</t>
  </si>
  <si>
    <t>All Other Occupational Disease Injury, NOC</t>
  </si>
  <si>
    <t>Respiratory Disorders</t>
  </si>
  <si>
    <t>36</t>
  </si>
  <si>
    <t>Infection</t>
  </si>
  <si>
    <t>Electric Shock</t>
  </si>
  <si>
    <t>Severance</t>
  </si>
  <si>
    <t>Syncope</t>
  </si>
  <si>
    <t>Dermatitis</t>
  </si>
  <si>
    <t>Hearing Loss or Impairment</t>
  </si>
  <si>
    <t>Heat Prostration</t>
  </si>
  <si>
    <t>Vision Loss</t>
  </si>
  <si>
    <t>42</t>
  </si>
  <si>
    <t>Poisoning - General</t>
  </si>
  <si>
    <t>72</t>
  </si>
  <si>
    <t>Loss of Hearing</t>
  </si>
  <si>
    <t>Poisoning - Chemical</t>
  </si>
  <si>
    <t>73</t>
  </si>
  <si>
    <t>Contagious Disease</t>
  </si>
  <si>
    <t>Dust Disease, NOC</t>
  </si>
  <si>
    <t>Cancer</t>
  </si>
  <si>
    <t>Angina Pectoris</t>
  </si>
  <si>
    <t>22</t>
  </si>
  <si>
    <t>Enucleation</t>
  </si>
  <si>
    <t>Freezing</t>
  </si>
  <si>
    <t>Poisoning - Metal</t>
  </si>
  <si>
    <t>Radiation</t>
  </si>
  <si>
    <t>Asphyxiation</t>
  </si>
  <si>
    <t>Asbestosis</t>
  </si>
  <si>
    <t>Hepatitis Losses</t>
  </si>
  <si>
    <t>Psychiatric</t>
  </si>
  <si>
    <t>62</t>
  </si>
  <si>
    <t>Black Lung</t>
  </si>
  <si>
    <t>VDT-Related Diseases</t>
  </si>
  <si>
    <t>63</t>
  </si>
  <si>
    <t>Part of Body</t>
  </si>
  <si>
    <t xml:space="preserve"> </t>
  </si>
  <si>
    <t>Trunk - Lower Back Area</t>
  </si>
  <si>
    <t>Multiple Body Parts - Multiple Body Parts</t>
  </si>
  <si>
    <t>38</t>
  </si>
  <si>
    <t>Upper Extremities - Shoulder(s)</t>
  </si>
  <si>
    <t>Lower Extremities - Knee</t>
  </si>
  <si>
    <t>Upper Extremities - Wrist</t>
  </si>
  <si>
    <t>Upper Extremities - Finger(s)</t>
  </si>
  <si>
    <t>35</t>
  </si>
  <si>
    <t>Upper Extremities - Hand</t>
  </si>
  <si>
    <t>Lower Extremities - Ankle</t>
  </si>
  <si>
    <t>Head - Multiple Head Injury</t>
  </si>
  <si>
    <t>Lower Extremities - Lower Leg</t>
  </si>
  <si>
    <t>Upper Extremities - Lower Arm</t>
  </si>
  <si>
    <t>Lower Extremities - Foot</t>
  </si>
  <si>
    <t>Upper Extremities - Elbow</t>
  </si>
  <si>
    <t>Upper Extremities - Multiple Upper Extremities</t>
  </si>
  <si>
    <t>Head - Brain</t>
  </si>
  <si>
    <t>Upper Extremities - Upper Arm</t>
  </si>
  <si>
    <t>Trunk - Upper Back Area</t>
  </si>
  <si>
    <t>Neck - Soft Tissue</t>
  </si>
  <si>
    <t>Trunk - Abdomen Including Groin</t>
  </si>
  <si>
    <t>Head - Soft Tissue</t>
  </si>
  <si>
    <t>Trunk - Lumbar and /or Sacral Vertebrae</t>
  </si>
  <si>
    <t>Upper Extremities - Wrist(s) &amp; Hand(s)</t>
  </si>
  <si>
    <t>Multiple Body Parts - Body Systems and Multiple Body</t>
  </si>
  <si>
    <t>Trunk - Chest</t>
  </si>
  <si>
    <t>51</t>
  </si>
  <si>
    <t>Lower Extremities - Hip</t>
  </si>
  <si>
    <t>Upper Extremities - Thumb</t>
  </si>
  <si>
    <t>Lower Extremities - Multiple Lower Extremities</t>
  </si>
  <si>
    <t>Head - Skull</t>
  </si>
  <si>
    <t>Multiple Body Parts - Insufficient Info to Classify</t>
  </si>
  <si>
    <t>Neck - Disc</t>
  </si>
  <si>
    <t>Multiple Body Parts - No Physical Injury</t>
  </si>
  <si>
    <t>Trunk - Disc</t>
  </si>
  <si>
    <t>Neck - Multiple Neck Injury</t>
  </si>
  <si>
    <t>Head - Eye(s)</t>
  </si>
  <si>
    <t>Trunk - Multiple Trunk</t>
  </si>
  <si>
    <t>Lower Extremities - Upper Leg</t>
  </si>
  <si>
    <t>Trunk - Pelvis</t>
  </si>
  <si>
    <t>21</t>
  </si>
  <si>
    <t>Neck - Vertebrae</t>
  </si>
  <si>
    <t>Trunk - Heart</t>
  </si>
  <si>
    <t>Trunk - Internal Organs</t>
  </si>
  <si>
    <t>Trunk - Spinal Cord</t>
  </si>
  <si>
    <t>Lower Extremities - Toe</t>
  </si>
  <si>
    <t>Head - Facial Bones</t>
  </si>
  <si>
    <t>Trunk - Lungs</t>
  </si>
  <si>
    <t>23</t>
  </si>
  <si>
    <t>Neck - Spinal Cord</t>
  </si>
  <si>
    <t>Trunk - Buttocks</t>
  </si>
  <si>
    <t>Head - Ear(s)</t>
  </si>
  <si>
    <t>Head - Teeth</t>
  </si>
  <si>
    <t>Lower Extremities - Great Toe</t>
  </si>
  <si>
    <t>Head - Mouth</t>
  </si>
  <si>
    <t>Head - Nose</t>
  </si>
  <si>
    <t>Trunk - Sacrum and Coccyx</t>
  </si>
  <si>
    <t>Neck - Trachea</t>
  </si>
  <si>
    <t>24</t>
  </si>
  <si>
    <t>Neck - Larynx</t>
  </si>
  <si>
    <t>Multiple Body Parts - Artificial Appliance</t>
  </si>
  <si>
    <t>Insurer Underwriting Experience by Calendar Year</t>
  </si>
  <si>
    <t>[1]</t>
  </si>
  <si>
    <t>Direct Earned Premium ($ in Millions)</t>
  </si>
  <si>
    <t>Gross of Deductible Credits</t>
  </si>
  <si>
    <t>Direct Losses &amp; Expenses ($ in Millions)</t>
  </si>
  <si>
    <t>As Percentage of Earned Premium</t>
  </si>
  <si>
    <t>Paid Losses</t>
  </si>
  <si>
    <t>a.</t>
  </si>
  <si>
    <t>i.</t>
  </si>
  <si>
    <t>Insurer</t>
  </si>
  <si>
    <t>ii.</t>
  </si>
  <si>
    <r>
      <t>CIGA</t>
    </r>
    <r>
      <rPr>
        <vertAlign val="superscript"/>
        <sz val="10"/>
        <rFont val="Arial"/>
        <family val="2"/>
      </rPr>
      <t>[2]</t>
    </r>
  </si>
  <si>
    <t>iii.</t>
  </si>
  <si>
    <t>b.</t>
  </si>
  <si>
    <t>Medical</t>
  </si>
  <si>
    <t>Total Medical Paid</t>
  </si>
  <si>
    <t>c.</t>
  </si>
  <si>
    <t>Total Paid Losses</t>
  </si>
  <si>
    <t>Total Losses Paid</t>
  </si>
  <si>
    <r>
      <t>Change in Insurer Reserves</t>
    </r>
    <r>
      <rPr>
        <vertAlign val="superscript"/>
        <sz val="10"/>
        <rFont val="Arial"/>
        <family val="2"/>
      </rPr>
      <t>[3]</t>
    </r>
  </si>
  <si>
    <t>Insurer Losses Incurred</t>
  </si>
  <si>
    <t>[1c.i. + 2]</t>
  </si>
  <si>
    <t>Insurer Loss Adjustment Expenses (LAE)</t>
  </si>
  <si>
    <t>Allocated</t>
  </si>
  <si>
    <r>
      <t>Unallocated</t>
    </r>
    <r>
      <rPr>
        <vertAlign val="superscript"/>
        <sz val="10"/>
        <rFont val="Arial"/>
        <family val="2"/>
      </rPr>
      <t>[3]</t>
    </r>
  </si>
  <si>
    <t>Total LAE</t>
  </si>
  <si>
    <t>Commissions &amp; Brokerage</t>
  </si>
  <si>
    <t>Other Acquisition Expenses</t>
  </si>
  <si>
    <t>General Expenses</t>
  </si>
  <si>
    <t>Premium &amp; Other Taxes</t>
  </si>
  <si>
    <t>Insurer Total Expenses</t>
  </si>
  <si>
    <t>Insurer Total Losses &amp; Expenses</t>
  </si>
  <si>
    <t>[3 + 9]</t>
  </si>
  <si>
    <t>Insurer Policyholder Dividends</t>
  </si>
  <si>
    <t>Insurer Pre-Tax Underwriting</t>
  </si>
  <si>
    <r>
      <t>Profit (Loss)</t>
    </r>
    <r>
      <rPr>
        <vertAlign val="superscript"/>
        <sz val="10"/>
        <rFont val="Arial"/>
        <family val="2"/>
      </rPr>
      <t>[4]</t>
    </r>
  </si>
  <si>
    <t>[100% - 10 - 11] x Earned Premium ($ in Millions)</t>
  </si>
  <si>
    <t>Notes:</t>
  </si>
  <si>
    <t>Figures have been updated since the issuance of last year's report.</t>
  </si>
  <si>
    <t>[2]</t>
  </si>
  <si>
    <t>CIGA loss payments are shown above for informational purposes only, and are not included in the Insurer Pre-Tax Underwriting Profit (Loss) (line 12).</t>
  </si>
  <si>
    <t>[3]</t>
  </si>
  <si>
    <t>[4]</t>
  </si>
  <si>
    <r>
      <t xml:space="preserve">Insurer Pre-Tax Underwriting Profit (Loss) represents only the underwriting profit (loss) of California workers' compensation insured policies, and is prior to reinsurance assumed or ceded, prior to the application of deductible credits or retrospective rating plan adjustments, and does not include any provision for investment income or federal income taxes.  (See NAIC's </t>
    </r>
    <r>
      <rPr>
        <i/>
        <sz val="10"/>
        <rFont val="Arial"/>
        <family val="2"/>
      </rPr>
      <t>Report on Profitability By Line By State</t>
    </r>
    <r>
      <rPr>
        <sz val="10"/>
        <rFont val="Arial"/>
        <family val="2"/>
      </rPr>
      <t>, which is published annually, for an estimate of the overall profitability of California workers' compensation.)</t>
    </r>
  </si>
  <si>
    <t>Source:  WCIRB expense calls.</t>
  </si>
  <si>
    <t>Paid Medical-Legal Costs</t>
  </si>
  <si>
    <t>Average</t>
  </si>
  <si>
    <t>Cost of</t>
  </si>
  <si>
    <t>Cost Per</t>
  </si>
  <si>
    <t>Physician Specialty</t>
  </si>
  <si>
    <t>Reports</t>
  </si>
  <si>
    <t>Report</t>
  </si>
  <si>
    <t>All Others</t>
  </si>
  <si>
    <t>Total/Average</t>
  </si>
  <si>
    <t>Orthopedic</t>
  </si>
  <si>
    <t>Internal Medicine &amp; Cardiology</t>
  </si>
  <si>
    <t>Chiropractor</t>
  </si>
  <si>
    <t>Psychologist/Behavioral Health</t>
  </si>
  <si>
    <t>Psychiatry</t>
  </si>
  <si>
    <t>Neurology</t>
  </si>
  <si>
    <t>Distribution of Calendar Year Medical Costs Paid</t>
  </si>
  <si>
    <t>Medical Payment Type</t>
  </si>
  <si>
    <t>Medical
 Payments
($000)</t>
  </si>
  <si>
    <t>As % of Total Medical Payments</t>
  </si>
  <si>
    <t xml:space="preserve"> As % of Total Medical Payments</t>
  </si>
  <si>
    <t>Medical Payments Made Directly to Injured Workers</t>
  </si>
  <si>
    <t xml:space="preserve">Physician Services </t>
  </si>
  <si>
    <t>Medical-Legal Evaluation Payments</t>
  </si>
  <si>
    <t xml:space="preserve">Pharmaceuticals </t>
  </si>
  <si>
    <t>Hospital - Outpatient</t>
  </si>
  <si>
    <t>Medical Liens</t>
  </si>
  <si>
    <t>Hospital - Inpatient</t>
  </si>
  <si>
    <t>Medical Supplies and Equipment</t>
  </si>
  <si>
    <t>Medical Payments Related to Medicare Set-asides</t>
  </si>
  <si>
    <t>Dental Services</t>
  </si>
  <si>
    <t>Capitated Medical Payments</t>
  </si>
  <si>
    <t>Reimbursements to Medicare</t>
  </si>
  <si>
    <t>Other Medical Services</t>
  </si>
  <si>
    <t>Total Medical Payments</t>
  </si>
  <si>
    <t>Figures have been updated since the issuance of last year’s report.</t>
  </si>
  <si>
    <t>Sources:</t>
  </si>
  <si>
    <t>WCIRB aggregate indemnity and medical cost calls</t>
  </si>
  <si>
    <t>Distribution of Medical Service Payments by Type of Provider</t>
  </si>
  <si>
    <t>Provider Type</t>
  </si>
  <si>
    <t>Medical
Service Payments ($000)</t>
  </si>
  <si>
    <t xml:space="preserve"> As % of Total Medical Service Payments</t>
  </si>
  <si>
    <t>Hospital-Based Provider</t>
  </si>
  <si>
    <t>Physician Specialist</t>
  </si>
  <si>
    <t>Surgeon</t>
  </si>
  <si>
    <t>MD General Practitioner</t>
  </si>
  <si>
    <t>Physical Therapist</t>
  </si>
  <si>
    <t>Pharmacist</t>
  </si>
  <si>
    <t>Ambulatory Surgical Center (ASC) Provider</t>
  </si>
  <si>
    <t>Durable Medical Equipment (DME) Supplier</t>
  </si>
  <si>
    <t>Psychology, Psychiatry, &amp; Neurology</t>
  </si>
  <si>
    <t>Occupational Health Provider</t>
  </si>
  <si>
    <t>Rehabilitation Provider</t>
  </si>
  <si>
    <t>Chiropractic</t>
  </si>
  <si>
    <t>Home Health Provider</t>
  </si>
  <si>
    <t>Lab Testing Provider</t>
  </si>
  <si>
    <t>Dentist</t>
  </si>
  <si>
    <t>Acupuncturist</t>
  </si>
  <si>
    <t>Marriage, Family and Counselors</t>
  </si>
  <si>
    <t>Podiatrist</t>
  </si>
  <si>
    <t>Optometrist</t>
  </si>
  <si>
    <t>Social Workers</t>
  </si>
  <si>
    <t>Others</t>
  </si>
  <si>
    <t>Total Medical Service Payments</t>
  </si>
  <si>
    <t>Distribution of Physician Service Payments</t>
  </si>
  <si>
    <t>Physician Service by Type of Procedure</t>
  </si>
  <si>
    <t>Physician Service Payments
($000)</t>
  </si>
  <si>
    <t xml:space="preserve"> As % of Total Physician Service Payments</t>
  </si>
  <si>
    <t>Evaluation &amp; Management</t>
  </si>
  <si>
    <t>Physical Medicine</t>
  </si>
  <si>
    <t>Surgery</t>
  </si>
  <si>
    <t>Radiology</t>
  </si>
  <si>
    <t>Special Services &amp; Reports</t>
  </si>
  <si>
    <t>Medicine</t>
  </si>
  <si>
    <t>Pathology &amp; Laboratory</t>
  </si>
  <si>
    <t>Anesthesia</t>
  </si>
  <si>
    <t>Acupuncture</t>
  </si>
  <si>
    <t>Other</t>
  </si>
  <si>
    <t>Total Physician Service Payments</t>
  </si>
  <si>
    <t>Exhibit 1.4</t>
  </si>
  <si>
    <t>Exhibit 1.5</t>
  </si>
  <si>
    <t>Exhibit 1.6</t>
  </si>
  <si>
    <t>Exhibit 3.1</t>
  </si>
  <si>
    <t>Exhibit 11</t>
  </si>
  <si>
    <t>Exhibit 12</t>
  </si>
  <si>
    <t>Exhibit 13</t>
  </si>
  <si>
    <t>Exhibit 14</t>
  </si>
  <si>
    <t>Exhibit 15</t>
  </si>
  <si>
    <t>% of Total</t>
  </si>
  <si>
    <t>Paid ($000)</t>
  </si>
  <si>
    <t>Services</t>
  </si>
  <si>
    <t>Total Payments for Medical Services (Subtotal)</t>
  </si>
  <si>
    <t>Physician Services (Subtotal)</t>
  </si>
  <si>
    <t>Interpreter Services</t>
  </si>
  <si>
    <t>Copy Services</t>
  </si>
  <si>
    <t>Total Calendar Year Medical Payments</t>
  </si>
  <si>
    <t>Exhibit 1.1</t>
  </si>
  <si>
    <t>Exhibit 2.1</t>
  </si>
  <si>
    <r>
      <rPr>
        <vertAlign val="superscript"/>
        <sz val="10"/>
        <color indexed="8"/>
        <rFont val="Arial"/>
        <family val="2"/>
      </rPr>
      <t xml:space="preserve">[1] </t>
    </r>
    <r>
      <rPr>
        <sz val="10"/>
        <color indexed="8"/>
        <rFont val="Arial"/>
        <family val="2"/>
      </rPr>
      <t>Figures have been updated form those in last year's report.</t>
    </r>
  </si>
  <si>
    <r>
      <t>2016</t>
    </r>
    <r>
      <rPr>
        <vertAlign val="superscript"/>
        <sz val="10"/>
        <color indexed="8"/>
        <rFont val="Arial"/>
        <family val="2"/>
      </rPr>
      <t>[1]</t>
    </r>
  </si>
  <si>
    <t>2011 figures include a reallocation made by the State Compensation Insurance Fund to move $500 million of reserves from loss to ULAE.  2017 figures include a reallocation made by the State Compensation Insurance Fund to move $450 million of reserves from loss to ULAE.</t>
  </si>
  <si>
    <t>[4c + 5 + 6 + 7 + 8]</t>
  </si>
  <si>
    <t>WCIRB medical transaction data</t>
  </si>
  <si>
    <r>
      <t>2017</t>
    </r>
    <r>
      <rPr>
        <vertAlign val="superscript"/>
        <sz val="10"/>
        <color indexed="8"/>
        <rFont val="Arial"/>
        <family val="2"/>
      </rPr>
      <t>[1]</t>
    </r>
  </si>
  <si>
    <t>Sources: WCIRB medical transaction data</t>
  </si>
  <si>
    <r>
      <t>Service Year 2017</t>
    </r>
    <r>
      <rPr>
        <vertAlign val="superscript"/>
        <sz val="10"/>
        <color indexed="8"/>
        <rFont val="Arial"/>
        <family val="2"/>
      </rPr>
      <t>[1]</t>
    </r>
  </si>
  <si>
    <t>Sources: WCIRB medical transaction data.  All figures are based on medical-legal transactions reported on all claim types from all accident years within the service year.</t>
  </si>
  <si>
    <r>
      <t>Medical Cost Containment Program Payments</t>
    </r>
    <r>
      <rPr>
        <vertAlign val="superscript"/>
        <sz val="10"/>
        <color theme="1"/>
        <rFont val="Arial"/>
        <family val="2"/>
      </rPr>
      <t>[1]</t>
    </r>
  </si>
  <si>
    <r>
      <t>2018</t>
    </r>
    <r>
      <rPr>
        <vertAlign val="superscript"/>
        <sz val="10"/>
        <color indexed="8"/>
        <rFont val="Arial"/>
        <family val="2"/>
      </rPr>
      <t>[1]</t>
    </r>
  </si>
  <si>
    <t>Medical Cost Containment Program Payments [2]</t>
  </si>
  <si>
    <t>Interpreter Services[3]</t>
  </si>
  <si>
    <t>Copy Services[3]</t>
  </si>
  <si>
    <r>
      <t>Service Year 2018</t>
    </r>
    <r>
      <rPr>
        <vertAlign val="superscript"/>
        <sz val="10"/>
        <color indexed="8"/>
        <rFont val="Arial"/>
        <family val="2"/>
      </rPr>
      <t>[1]</t>
    </r>
  </si>
  <si>
    <t>Paid Medical Costs for Calendar Year 2020</t>
  </si>
  <si>
    <t>Medical Cost Containment Program (MCCP) costs on claims covered by policies incepting prior to July 1, 2010 are considered medical loss; those on claims covered by policies incepting July 1, 2010 and beyond are considered allocated loss adjustment expenses.  The amount of MCCP costs reported as allocated loss adjustment expenses for calendar year 2020 is $283 million.</t>
  </si>
  <si>
    <r>
      <t>2019</t>
    </r>
    <r>
      <rPr>
        <vertAlign val="superscript"/>
        <sz val="10"/>
        <color indexed="8"/>
        <rFont val="Arial"/>
        <family val="2"/>
      </rPr>
      <t>[1]</t>
    </r>
  </si>
  <si>
    <r>
      <t>2015</t>
    </r>
    <r>
      <rPr>
        <vertAlign val="superscript"/>
        <sz val="10"/>
        <color indexed="8"/>
        <rFont val="Arial"/>
        <family val="2"/>
      </rPr>
      <t>[1]</t>
    </r>
  </si>
  <si>
    <t>As a result of WCIRB efforts to more accurately categorize medical transactions, figures shown for 2015 through 2019 have been updated since the issuance of last year’s report.</t>
  </si>
  <si>
    <t>Paid Indemnity Benefits for Calendar Year 2020</t>
  </si>
  <si>
    <t>Policy Year 2018 Permanent Disability Summary</t>
  </si>
  <si>
    <t>Silicosis</t>
  </si>
  <si>
    <t>Summary of Claims by Nature of Injury - Policy Year 2018</t>
  </si>
  <si>
    <t>Summary of Claims by Part of Body - Policy Year 2018</t>
  </si>
  <si>
    <t>Service Year 2020</t>
  </si>
  <si>
    <r>
      <t>Service Year 2019</t>
    </r>
    <r>
      <rPr>
        <vertAlign val="superscript"/>
        <sz val="10"/>
        <color indexed="8"/>
        <rFont val="Arial"/>
        <family val="2"/>
      </rPr>
      <t>[1]</t>
    </r>
  </si>
  <si>
    <t>Summary of Claims by Cause of Injury - Policy Year 2018</t>
  </si>
  <si>
    <t>Struck or Stepped On - Sanding, Scraping, Cleaning Operation</t>
  </si>
  <si>
    <t>Motor Vehicle - Crash of Airplane</t>
  </si>
  <si>
    <t>Motor Vehicle - Crash of Rail Vehicle</t>
  </si>
  <si>
    <t>Burn or Scald - Welding Operations</t>
  </si>
  <si>
    <t>Burn or Scald - Abnormal Air Pressure</t>
  </si>
  <si>
    <t>Mold</t>
  </si>
  <si>
    <t>88</t>
  </si>
  <si>
    <t>Natural Disasters</t>
  </si>
  <si>
    <t>Motor Vehicle - Crash of Water Vehicle</t>
  </si>
  <si>
    <t>08</t>
  </si>
  <si>
    <t>Burn or Scald - Radiation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</si>
</sst>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0.0%"/>
    <numFmt numFmtId="165" formatCode="&quot;$&quot;#,##0"/>
  </numFmts>
  <fonts count="20">
    <font>
      <sz val="11"/>
      <color theme="1"/>
      <name val="Calibri"/>
      <family val="2"/>
      <scheme val="minor"/>
    </font>
    <font>
      <sz val="10"/>
      <name val="Univers 55"/>
    </font>
    <font>
      <sz val="10"/>
      <name val="Arial"/>
      <family val="2"/>
    </font>
    <font>
      <u/>
      <sz val="10"/>
      <name val="Arial"/>
      <family val="2"/>
    </font>
    <font>
      <b/>
      <sz val="10"/>
      <name val="Arial"/>
      <family val="2"/>
    </font>
    <font>
      <b/>
      <sz val="12"/>
      <name val="Arial"/>
      <family val="2"/>
    </font>
    <font>
      <vertAlign val="superscript"/>
      <sz val="10"/>
      <name val="Arial"/>
      <family val="2"/>
    </font>
    <font>
      <sz val="10"/>
      <color indexed="10"/>
      <name val="Arial"/>
      <family val="2"/>
    </font>
    <font>
      <i/>
      <sz val="10"/>
      <name val="Arial"/>
      <family val="2"/>
    </font>
    <font>
      <vertAlign val="superscript"/>
      <sz val="10"/>
      <color indexed="8"/>
      <name val="Arial"/>
      <family val="2"/>
    </font>
    <font>
      <sz val="10"/>
      <color indexed="8"/>
      <name val="Arial"/>
      <family val="2"/>
    </font>
    <font>
      <vertAlign val="superscript"/>
      <sz val="10"/>
      <color theme="1"/>
      <name val="Arial"/>
      <family val="2"/>
    </font>
    <font>
      <sz val="10"/>
      <color theme="1"/>
      <name val="Arial"/>
      <family val="2"/>
    </font>
    <font>
      <b/>
      <sz val="10"/>
      <color theme="1"/>
      <name val="Arial"/>
      <family val="2"/>
    </font>
    <font>
      <u/>
      <sz val="10"/>
      <color theme="1"/>
      <name val="Arial"/>
      <family val="2"/>
    </font>
    <font>
      <sz val="10"/>
      <color rgb="FFFF0000"/>
      <name val="Arial"/>
      <family val="2"/>
    </font>
    <font>
      <b/>
      <sz val="10"/>
      <color rgb="FFFF0000"/>
      <name val="Arial"/>
      <family val="2"/>
    </font>
    <font>
      <b/>
      <sz val="10"/>
      <color rgb="FF000000"/>
      <name val="Arial"/>
      <family val="2"/>
    </font>
    <font>
      <sz val="11"/>
      <color indexed="8"/>
      <name val="Calibri"/>
      <family val="2"/>
    </font>
    <font>
      <sz val="10"/>
      <name val="Univers 55"/>
      <family val="2"/>
    </font>
  </fonts>
  <fills count="2">
    <fill>
      <patternFill patternType="none"/>
    </fill>
    <fill>
      <patternFill patternType="gray125"/>
    </fill>
  </fills>
  <borders count="17">
    <border>
      <left/>
      <right/>
      <top/>
      <bottom/>
      <diagonal/>
    </border>
    <border>
      <left/>
      <right/>
      <top/>
      <bottom style="thin">
        <color indexed="64"/>
      </bottom>
      <diagonal/>
    </border>
    <border>
      <left/>
      <right/>
      <top/>
      <bottom style="thin">
        <color indexed="55"/>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1" tint="0.499984740745262"/>
      </bottom>
      <diagonal/>
    </border>
  </borders>
  <cellStyleXfs count="4">
    <xf numFmtId="0" fontId="0" fillId="0" borderId="0"/>
    <xf numFmtId="0" fontId="1" fillId="0" borderId="0"/>
    <xf numFmtId="43" fontId="1" fillId="0" borderId="0" applyFont="0" applyFill="0" applyBorder="0" applyAlignment="0" applyProtection="0"/>
    <xf numFmtId="0" fontId="10" fillId="0" borderId="0"/>
  </cellStyleXfs>
  <cellXfs count="201">
    <xf numFmtId="0" fontId="0" fillId="0" borderId="0" xfId="0"/>
    <xf numFmtId="0" fontId="2" fillId="0" borderId="0" xfId="1" applyFont="1"/>
    <xf numFmtId="3" fontId="2" fillId="0" borderId="0" xfId="1" applyNumberFormat="1" applyFont="1"/>
    <xf numFmtId="3" fontId="2" fillId="0" borderId="0" xfId="1" applyNumberFormat="1" applyFont="1" applyAlignment="1">
      <alignment horizontal="right" indent="1"/>
    </xf>
    <xf numFmtId="0" fontId="2" fillId="0" borderId="0" xfId="1" applyFont="1" applyAlignment="1">
      <alignment horizontal="right"/>
    </xf>
    <xf numFmtId="0" fontId="2" fillId="0" borderId="0" xfId="1" applyFont="1" applyAlignment="1">
      <alignment horizontal="left"/>
    </xf>
    <xf numFmtId="0" fontId="2" fillId="0" borderId="0" xfId="1" applyFont="1" applyAlignment="1">
      <alignment horizontal="right" indent="1"/>
    </xf>
    <xf numFmtId="3" fontId="2" fillId="0" borderId="0" xfId="1" applyNumberFormat="1" applyFont="1" applyBorder="1" applyAlignment="1">
      <alignment horizontal="right" indent="1"/>
    </xf>
    <xf numFmtId="3" fontId="2" fillId="0" borderId="1" xfId="1" applyNumberFormat="1" applyFont="1" applyBorder="1" applyAlignment="1">
      <alignment horizontal="right" indent="1"/>
    </xf>
    <xf numFmtId="0" fontId="2" fillId="0" borderId="1" xfId="1" applyFont="1" applyBorder="1" applyAlignment="1">
      <alignment horizontal="right" indent="1"/>
    </xf>
    <xf numFmtId="0" fontId="2" fillId="0" borderId="1" xfId="1" applyFont="1" applyBorder="1"/>
    <xf numFmtId="0" fontId="2" fillId="0" borderId="0" xfId="1" applyFont="1" applyAlignment="1">
      <alignment horizontal="center"/>
    </xf>
    <xf numFmtId="1" fontId="2" fillId="0" borderId="0" xfId="1" applyNumberFormat="1" applyFont="1"/>
    <xf numFmtId="1" fontId="2" fillId="0" borderId="0" xfId="1" applyNumberFormat="1" applyFont="1" applyAlignment="1">
      <alignment horizontal="right"/>
    </xf>
    <xf numFmtId="1" fontId="2" fillId="0" borderId="0" xfId="1" quotePrefix="1" applyNumberFormat="1" applyFont="1" applyAlignment="1">
      <alignment horizontal="right"/>
    </xf>
    <xf numFmtId="0" fontId="3" fillId="0" borderId="0" xfId="1" applyFont="1" applyBorder="1" applyAlignment="1">
      <alignment horizontal="center"/>
    </xf>
    <xf numFmtId="0" fontId="3" fillId="0" borderId="0" xfId="1" applyFont="1" applyBorder="1"/>
    <xf numFmtId="0" fontId="4" fillId="0" borderId="0" xfId="1" applyFont="1" applyAlignment="1">
      <alignment horizontal="centerContinuous"/>
    </xf>
    <xf numFmtId="0" fontId="2" fillId="0" borderId="0" xfId="1" applyFont="1" applyAlignment="1">
      <alignment horizontal="centerContinuous"/>
    </xf>
    <xf numFmtId="0" fontId="4" fillId="0" borderId="0" xfId="0" applyFont="1" applyAlignment="1">
      <alignment horizontal="centerContinuous"/>
    </xf>
    <xf numFmtId="0" fontId="4" fillId="0" borderId="0" xfId="0" applyFont="1" applyAlignment="1"/>
    <xf numFmtId="0" fontId="2" fillId="0" borderId="0" xfId="0" applyFont="1"/>
    <xf numFmtId="0" fontId="2" fillId="0" borderId="1" xfId="0" applyFont="1" applyBorder="1"/>
    <xf numFmtId="0" fontId="2" fillId="0" borderId="0" xfId="0" applyFont="1" applyAlignment="1">
      <alignment horizontal="center"/>
    </xf>
    <xf numFmtId="3" fontId="2" fillId="0" borderId="0" xfId="0" applyNumberFormat="1" applyFont="1"/>
    <xf numFmtId="164" fontId="2" fillId="0" borderId="0" xfId="0" applyNumberFormat="1" applyFont="1"/>
    <xf numFmtId="10" fontId="2" fillId="0" borderId="0" xfId="0" quotePrefix="1" applyNumberFormat="1" applyFont="1" applyAlignment="1">
      <alignment horizontal="right"/>
    </xf>
    <xf numFmtId="0" fontId="2" fillId="0" borderId="0" xfId="0" quotePrefix="1" applyFont="1" applyAlignment="1">
      <alignment horizontal="center"/>
    </xf>
    <xf numFmtId="10" fontId="2" fillId="0" borderId="0" xfId="0" applyNumberFormat="1" applyFont="1" applyAlignment="1">
      <alignment horizontal="left"/>
    </xf>
    <xf numFmtId="10" fontId="2" fillId="0" borderId="0" xfId="0" applyNumberFormat="1" applyFont="1" applyAlignment="1">
      <alignment horizontal="right"/>
    </xf>
    <xf numFmtId="10" fontId="2" fillId="0" borderId="2" xfId="0" applyNumberFormat="1" applyFont="1" applyBorder="1" applyAlignment="1">
      <alignment horizontal="right"/>
    </xf>
    <xf numFmtId="0" fontId="2" fillId="0" borderId="2" xfId="0" quotePrefix="1" applyFont="1" applyBorder="1" applyAlignment="1">
      <alignment horizontal="center"/>
    </xf>
    <xf numFmtId="10" fontId="2" fillId="0" borderId="2" xfId="0" applyNumberFormat="1" applyFont="1" applyBorder="1" applyAlignment="1">
      <alignment horizontal="left"/>
    </xf>
    <xf numFmtId="0" fontId="2" fillId="0" borderId="0" xfId="0" applyFont="1" applyBorder="1"/>
    <xf numFmtId="3" fontId="2" fillId="0" borderId="2" xfId="0" applyNumberFormat="1" applyFont="1" applyBorder="1"/>
    <xf numFmtId="164" fontId="2" fillId="0" borderId="2" xfId="0" applyNumberFormat="1" applyFont="1" applyBorder="1"/>
    <xf numFmtId="0" fontId="3" fillId="0" borderId="0" xfId="0" applyFont="1"/>
    <xf numFmtId="3" fontId="2" fillId="0" borderId="1" xfId="0" applyNumberFormat="1" applyFont="1" applyBorder="1"/>
    <xf numFmtId="164" fontId="2" fillId="0" borderId="1" xfId="0" applyNumberFormat="1" applyFont="1" applyBorder="1"/>
    <xf numFmtId="3" fontId="2" fillId="0" borderId="0" xfId="0" applyNumberFormat="1" applyFont="1" applyAlignment="1">
      <alignment horizontal="center"/>
    </xf>
    <xf numFmtId="3" fontId="3" fillId="0" borderId="0" xfId="0" applyNumberFormat="1" applyFont="1" applyBorder="1" applyAlignment="1">
      <alignment horizontal="center"/>
    </xf>
    <xf numFmtId="0" fontId="3" fillId="0" borderId="0" xfId="0" applyFont="1" applyBorder="1" applyAlignment="1">
      <alignment horizontal="center"/>
    </xf>
    <xf numFmtId="3" fontId="2" fillId="0" borderId="0" xfId="0" applyNumberFormat="1" applyFont="1" applyFill="1" applyAlignment="1">
      <alignment horizontal="right" indent="1"/>
    </xf>
    <xf numFmtId="164" fontId="2" fillId="0" borderId="0" xfId="0" applyNumberFormat="1" applyFont="1" applyAlignment="1">
      <alignment horizontal="right" indent="1"/>
    </xf>
    <xf numFmtId="3" fontId="2" fillId="0" borderId="0" xfId="0" applyNumberFormat="1" applyFont="1" applyAlignment="1">
      <alignment horizontal="right" indent="1"/>
    </xf>
    <xf numFmtId="3" fontId="2" fillId="0" borderId="1" xfId="0" applyNumberFormat="1" applyFont="1" applyBorder="1" applyAlignment="1">
      <alignment horizontal="right" indent="1"/>
    </xf>
    <xf numFmtId="164" fontId="2" fillId="0" borderId="1" xfId="0" applyNumberFormat="1" applyFont="1" applyBorder="1" applyAlignment="1">
      <alignment horizontal="right" indent="1"/>
    </xf>
    <xf numFmtId="0" fontId="2" fillId="0" borderId="0" xfId="0" applyFont="1" applyAlignment="1">
      <alignment horizontal="centerContinuous"/>
    </xf>
    <xf numFmtId="0" fontId="2" fillId="0" borderId="0" xfId="0" applyFont="1" applyAlignment="1">
      <alignment vertical="top"/>
    </xf>
    <xf numFmtId="0" fontId="5" fillId="0" borderId="0" xfId="0" applyFont="1" applyAlignment="1">
      <alignment horizontal="centerContinuous" vertical="center"/>
    </xf>
    <xf numFmtId="0" fontId="2" fillId="0" borderId="0" xfId="0" applyFont="1" applyBorder="1" applyAlignment="1">
      <alignment horizontal="center"/>
    </xf>
    <xf numFmtId="0" fontId="6" fillId="0" borderId="1" xfId="0" applyFont="1" applyBorder="1" applyAlignment="1">
      <alignment horizontal="right"/>
    </xf>
    <xf numFmtId="0" fontId="4" fillId="0" borderId="0" xfId="0" applyFont="1"/>
    <xf numFmtId="0" fontId="4" fillId="0" borderId="0" xfId="0" applyFont="1" applyBorder="1" applyAlignment="1">
      <alignment horizontal="centerContinuous"/>
    </xf>
    <xf numFmtId="0" fontId="4" fillId="0" borderId="0" xfId="0" applyFont="1" applyBorder="1"/>
    <xf numFmtId="0" fontId="2" fillId="0" borderId="0" xfId="0" applyFont="1" applyAlignment="1"/>
    <xf numFmtId="6" fontId="2" fillId="0" borderId="0" xfId="0" applyNumberFormat="1" applyFont="1"/>
    <xf numFmtId="0" fontId="2" fillId="0" borderId="0" xfId="0" applyFont="1" applyBorder="1" applyAlignment="1"/>
    <xf numFmtId="0" fontId="2" fillId="0" borderId="0" xfId="0" applyFont="1" applyAlignment="1">
      <alignment horizontal="right"/>
    </xf>
    <xf numFmtId="0" fontId="2" fillId="0" borderId="0" xfId="0" applyFont="1" applyAlignment="1">
      <alignment horizontal="left"/>
    </xf>
    <xf numFmtId="0" fontId="2" fillId="0" borderId="1" xfId="0" applyFont="1" applyBorder="1" applyAlignment="1">
      <alignment horizontal="left"/>
    </xf>
    <xf numFmtId="6" fontId="2" fillId="0" borderId="1" xfId="0" applyNumberFormat="1" applyFont="1" applyBorder="1"/>
    <xf numFmtId="164" fontId="2" fillId="0" borderId="0" xfId="0" applyNumberFormat="1" applyFont="1" applyBorder="1"/>
    <xf numFmtId="0" fontId="2" fillId="0" borderId="0" xfId="0" applyFont="1" applyBorder="1" applyAlignment="1">
      <alignment horizontal="left"/>
    </xf>
    <xf numFmtId="164" fontId="7" fillId="0" borderId="0" xfId="0" applyNumberFormat="1" applyFont="1"/>
    <xf numFmtId="37" fontId="2" fillId="0" borderId="0" xfId="0" applyNumberFormat="1" applyFont="1"/>
    <xf numFmtId="0" fontId="6" fillId="0" borderId="0" xfId="0" applyFont="1" applyAlignment="1">
      <alignment horizontal="right" vertical="top"/>
    </xf>
    <xf numFmtId="0" fontId="2" fillId="0" borderId="0" xfId="0" applyFont="1" applyAlignment="1">
      <alignment horizontal="left" vertical="top"/>
    </xf>
    <xf numFmtId="0" fontId="11" fillId="0" borderId="0" xfId="0" applyFont="1"/>
    <xf numFmtId="0" fontId="12" fillId="0" borderId="0" xfId="0" applyFont="1"/>
    <xf numFmtId="0" fontId="12" fillId="0" borderId="3" xfId="0" applyFont="1" applyFill="1" applyBorder="1" applyAlignment="1">
      <alignment horizontal="center" vertical="center"/>
    </xf>
    <xf numFmtId="0" fontId="0" fillId="0" borderId="4" xfId="0" applyBorder="1" applyAlignment="1">
      <alignment horizontal="center" wrapText="1"/>
    </xf>
    <xf numFmtId="0" fontId="12" fillId="0" borderId="0" xfId="0" applyFont="1" applyFill="1"/>
    <xf numFmtId="0" fontId="12" fillId="0" borderId="5" xfId="0" applyFont="1" applyFill="1" applyBorder="1" applyAlignment="1"/>
    <xf numFmtId="165" fontId="12" fillId="0" borderId="5" xfId="0" applyNumberFormat="1" applyFont="1" applyFill="1" applyBorder="1" applyAlignment="1">
      <alignment horizontal="right"/>
    </xf>
    <xf numFmtId="0" fontId="12" fillId="0" borderId="3" xfId="0" applyFont="1" applyFill="1" applyBorder="1" applyAlignment="1"/>
    <xf numFmtId="164" fontId="12" fillId="0" borderId="6" xfId="0" applyNumberFormat="1" applyFont="1" applyFill="1" applyBorder="1" applyAlignment="1">
      <alignment horizontal="right" indent="1"/>
    </xf>
    <xf numFmtId="164" fontId="12" fillId="0" borderId="3" xfId="0" applyNumberFormat="1" applyFont="1" applyFill="1" applyBorder="1" applyAlignment="1">
      <alignment horizontal="right" indent="1"/>
    </xf>
    <xf numFmtId="0" fontId="12" fillId="0" borderId="7" xfId="0" applyFont="1" applyFill="1" applyBorder="1" applyAlignment="1"/>
    <xf numFmtId="165" fontId="12" fillId="0" borderId="7" xfId="0" applyNumberFormat="1" applyFont="1" applyFill="1" applyBorder="1" applyAlignment="1">
      <alignment horizontal="right"/>
    </xf>
    <xf numFmtId="0" fontId="12" fillId="0" borderId="8" xfId="0" applyFont="1" applyFill="1" applyBorder="1" applyAlignment="1"/>
    <xf numFmtId="164" fontId="12" fillId="0" borderId="9" xfId="0" applyNumberFormat="1" applyFont="1" applyFill="1" applyBorder="1" applyAlignment="1">
      <alignment horizontal="right" indent="1"/>
    </xf>
    <xf numFmtId="164" fontId="12" fillId="0" borderId="8" xfId="0" applyNumberFormat="1" applyFont="1" applyFill="1" applyBorder="1" applyAlignment="1">
      <alignment horizontal="right" indent="1"/>
    </xf>
    <xf numFmtId="0" fontId="12" fillId="0" borderId="0" xfId="0" applyFont="1" applyFill="1" applyBorder="1" applyAlignment="1"/>
    <xf numFmtId="0" fontId="12" fillId="0" borderId="10" xfId="0" applyFont="1" applyFill="1" applyBorder="1" applyAlignment="1"/>
    <xf numFmtId="0" fontId="12" fillId="0" borderId="1" xfId="0" applyFont="1" applyFill="1" applyBorder="1" applyAlignment="1"/>
    <xf numFmtId="165" fontId="12" fillId="0" borderId="10" xfId="0" applyNumberFormat="1" applyFont="1" applyFill="1" applyBorder="1" applyAlignment="1">
      <alignment horizontal="right"/>
    </xf>
    <xf numFmtId="164" fontId="12" fillId="0" borderId="11" xfId="0" applyNumberFormat="1" applyFont="1" applyFill="1" applyBorder="1" applyAlignment="1">
      <alignment horizontal="right" indent="1"/>
    </xf>
    <xf numFmtId="164" fontId="12" fillId="0" borderId="12" xfId="0" applyNumberFormat="1" applyFont="1" applyFill="1" applyBorder="1" applyAlignment="1">
      <alignment horizontal="right" indent="1"/>
    </xf>
    <xf numFmtId="0" fontId="12" fillId="0" borderId="10" xfId="0" applyFont="1" applyBorder="1" applyAlignment="1"/>
    <xf numFmtId="0" fontId="12" fillId="0" borderId="1" xfId="0" applyFont="1" applyBorder="1" applyAlignment="1"/>
    <xf numFmtId="165" fontId="12" fillId="0" borderId="10" xfId="0" applyNumberFormat="1" applyFont="1" applyBorder="1" applyAlignment="1">
      <alignment horizontal="right"/>
    </xf>
    <xf numFmtId="164" fontId="12" fillId="0" borderId="11" xfId="0" applyNumberFormat="1" applyFont="1" applyBorder="1" applyAlignment="1">
      <alignment horizontal="right" indent="1"/>
    </xf>
    <xf numFmtId="164" fontId="12" fillId="0" borderId="12" xfId="0" applyNumberFormat="1" applyFont="1" applyBorder="1" applyAlignment="1">
      <alignment horizontal="right" indent="1"/>
    </xf>
    <xf numFmtId="0" fontId="12" fillId="0" borderId="0" xfId="0" applyFont="1" applyAlignment="1"/>
    <xf numFmtId="165" fontId="12" fillId="0" borderId="0" xfId="0" applyNumberFormat="1" applyFont="1" applyAlignment="1">
      <alignment horizontal="right"/>
    </xf>
    <xf numFmtId="164" fontId="12" fillId="0" borderId="0" xfId="0" applyNumberFormat="1" applyFont="1" applyAlignment="1">
      <alignment horizontal="right" indent="1"/>
    </xf>
    <xf numFmtId="165" fontId="12" fillId="0" borderId="0" xfId="0" applyNumberFormat="1" applyFont="1" applyAlignment="1">
      <alignment horizontal="right" indent="1"/>
    </xf>
    <xf numFmtId="0" fontId="11" fillId="0" borderId="0" xfId="0" applyFont="1" applyAlignment="1">
      <alignment horizontal="right" vertical="top"/>
    </xf>
    <xf numFmtId="3" fontId="11" fillId="0" borderId="0" xfId="0" applyNumberFormat="1" applyFont="1" applyAlignment="1">
      <alignment horizontal="right" vertical="top"/>
    </xf>
    <xf numFmtId="0" fontId="12" fillId="0" borderId="5" xfId="0" applyFont="1" applyBorder="1"/>
    <xf numFmtId="165" fontId="12" fillId="0" borderId="5" xfId="0" applyNumberFormat="1" applyFont="1" applyBorder="1" applyAlignment="1">
      <alignment horizontal="right"/>
    </xf>
    <xf numFmtId="0" fontId="12" fillId="0" borderId="13" xfId="0" applyFont="1" applyBorder="1"/>
    <xf numFmtId="164" fontId="12" fillId="0" borderId="6" xfId="0" applyNumberFormat="1" applyFont="1" applyBorder="1" applyAlignment="1">
      <alignment horizontal="right" indent="1"/>
    </xf>
    <xf numFmtId="164" fontId="12" fillId="0" borderId="3" xfId="0" applyNumberFormat="1" applyFont="1" applyBorder="1" applyAlignment="1">
      <alignment horizontal="right" indent="1"/>
    </xf>
    <xf numFmtId="0" fontId="12" fillId="0" borderId="7" xfId="0" applyFont="1" applyBorder="1"/>
    <xf numFmtId="0" fontId="12" fillId="0" borderId="0" xfId="0" applyFont="1" applyBorder="1"/>
    <xf numFmtId="165" fontId="12" fillId="0" borderId="7" xfId="0" applyNumberFormat="1" applyFont="1" applyBorder="1" applyAlignment="1">
      <alignment horizontal="right"/>
    </xf>
    <xf numFmtId="164" fontId="12" fillId="0" borderId="9" xfId="0" applyNumberFormat="1" applyFont="1" applyBorder="1" applyAlignment="1">
      <alignment horizontal="right" indent="1"/>
    </xf>
    <xf numFmtId="164" fontId="12" fillId="0" borderId="8" xfId="0" applyNumberFormat="1" applyFont="1" applyBorder="1" applyAlignment="1">
      <alignment horizontal="right" indent="1"/>
    </xf>
    <xf numFmtId="0" fontId="12" fillId="0" borderId="10" xfId="0" applyFont="1" applyBorder="1"/>
    <xf numFmtId="0" fontId="12" fillId="0" borderId="1" xfId="0" applyFont="1" applyBorder="1"/>
    <xf numFmtId="0" fontId="12" fillId="0" borderId="0" xfId="0" applyFont="1" applyAlignment="1">
      <alignment horizontal="right" indent="1"/>
    </xf>
    <xf numFmtId="0" fontId="12" fillId="0" borderId="3" xfId="0" applyFont="1" applyBorder="1"/>
    <xf numFmtId="0" fontId="12" fillId="0" borderId="8" xfId="0" applyFont="1" applyBorder="1"/>
    <xf numFmtId="0" fontId="12" fillId="0" borderId="12" xfId="0" applyFont="1" applyBorder="1"/>
    <xf numFmtId="0" fontId="13" fillId="0" borderId="0" xfId="0" applyFont="1" applyAlignment="1">
      <alignment horizontal="centerContinuous"/>
    </xf>
    <xf numFmtId="0" fontId="14" fillId="0" borderId="0" xfId="0" applyFont="1" applyAlignment="1">
      <alignment horizontal="center"/>
    </xf>
    <xf numFmtId="0" fontId="12" fillId="0" borderId="0" xfId="0" applyFont="1" applyAlignment="1">
      <alignment horizontal="centerContinuous"/>
    </xf>
    <xf numFmtId="0" fontId="12" fillId="0" borderId="0" xfId="0" applyFont="1" applyAlignment="1">
      <alignment horizontal="center"/>
    </xf>
    <xf numFmtId="0" fontId="14" fillId="0" borderId="0" xfId="0" applyFont="1" applyAlignment="1">
      <alignment horizontal="left" indent="1"/>
    </xf>
    <xf numFmtId="0" fontId="12" fillId="0" borderId="1" xfId="0" applyFont="1" applyBorder="1" applyAlignment="1">
      <alignment horizontal="centerContinuous"/>
    </xf>
    <xf numFmtId="0" fontId="12" fillId="0" borderId="0" xfId="0" applyFont="1" applyAlignment="1">
      <alignment horizontal="left" indent="1"/>
    </xf>
    <xf numFmtId="0" fontId="12" fillId="0" borderId="0" xfId="0" applyFont="1" applyAlignment="1">
      <alignment horizontal="left" wrapText="1" indent="1"/>
    </xf>
    <xf numFmtId="0" fontId="12" fillId="0" borderId="1" xfId="0" applyFont="1" applyBorder="1" applyAlignment="1">
      <alignment horizontal="right" indent="1"/>
    </xf>
    <xf numFmtId="1" fontId="2" fillId="0" borderId="1" xfId="0" applyNumberFormat="1" applyFont="1" applyBorder="1" applyAlignment="1"/>
    <xf numFmtId="164" fontId="15" fillId="0" borderId="0" xfId="0" applyNumberFormat="1" applyFont="1"/>
    <xf numFmtId="0" fontId="16" fillId="0" borderId="0" xfId="0" applyFont="1"/>
    <xf numFmtId="0" fontId="2" fillId="0" borderId="0" xfId="0" applyFont="1" applyAlignment="1">
      <alignment horizontal="center"/>
    </xf>
    <xf numFmtId="0" fontId="2" fillId="0" borderId="0" xfId="1" applyFont="1" applyAlignment="1">
      <alignment horizontal="center"/>
    </xf>
    <xf numFmtId="0" fontId="2" fillId="0" borderId="1" xfId="1" applyFont="1" applyBorder="1" applyAlignment="1">
      <alignment horizontal="left" indent="1"/>
    </xf>
    <xf numFmtId="0" fontId="2" fillId="0" borderId="1" xfId="1" applyFont="1" applyBorder="1" applyAlignment="1">
      <alignment horizontal="center"/>
    </xf>
    <xf numFmtId="164" fontId="2" fillId="0" borderId="0" xfId="1" applyNumberFormat="1" applyFont="1"/>
    <xf numFmtId="0" fontId="2" fillId="0" borderId="0" xfId="1" applyFont="1" applyAlignment="1">
      <alignment vertical="top"/>
    </xf>
    <xf numFmtId="0" fontId="2" fillId="0" borderId="0" xfId="1" applyFont="1" applyFill="1" applyBorder="1"/>
    <xf numFmtId="3" fontId="17" fillId="0" borderId="0" xfId="1" applyNumberFormat="1" applyFont="1" applyFill="1" applyBorder="1"/>
    <xf numFmtId="37" fontId="17" fillId="0" borderId="0" xfId="2" applyNumberFormat="1" applyFont="1" applyFill="1" applyBorder="1"/>
    <xf numFmtId="0" fontId="18" fillId="0" borderId="0" xfId="3" applyFont="1" applyFill="1" applyBorder="1" applyAlignment="1">
      <alignment horizontal="center"/>
    </xf>
    <xf numFmtId="0" fontId="18" fillId="0" borderId="0" xfId="3" applyFont="1" applyFill="1" applyBorder="1" applyAlignment="1">
      <alignment wrapText="1"/>
    </xf>
    <xf numFmtId="4" fontId="18" fillId="0" borderId="0" xfId="3" applyNumberFormat="1" applyFont="1" applyFill="1" applyBorder="1" applyAlignment="1">
      <alignment horizontal="right" wrapText="1"/>
    </xf>
    <xf numFmtId="0" fontId="18" fillId="0" borderId="0" xfId="3" applyFont="1" applyFill="1" applyBorder="1" applyAlignment="1">
      <alignment horizontal="right" wrapText="1"/>
    </xf>
    <xf numFmtId="3" fontId="18" fillId="0" borderId="0" xfId="3" applyNumberFormat="1" applyFont="1" applyFill="1" applyBorder="1" applyAlignment="1">
      <alignment horizontal="right" wrapText="1"/>
    </xf>
    <xf numFmtId="3" fontId="2" fillId="0" borderId="0" xfId="1" applyNumberFormat="1" applyFont="1" applyFill="1" applyBorder="1"/>
    <xf numFmtId="0" fontId="19" fillId="0" borderId="0" xfId="1" applyFont="1" applyAlignment="1">
      <alignment horizontal="left" vertical="top"/>
    </xf>
    <xf numFmtId="0" fontId="1" fillId="0" borderId="0" xfId="1" applyAlignment="1">
      <alignment vertical="top"/>
    </xf>
    <xf numFmtId="0" fontId="12" fillId="0" borderId="0" xfId="0" applyFont="1" applyProtection="1"/>
    <xf numFmtId="0" fontId="13" fillId="0" borderId="0" xfId="0" applyFont="1" applyAlignment="1" applyProtection="1">
      <alignment horizontal="centerContinuous"/>
    </xf>
    <xf numFmtId="0" fontId="12" fillId="0" borderId="0" xfId="0" applyFont="1" applyAlignment="1" applyProtection="1">
      <alignment horizontal="centerContinuous"/>
    </xf>
    <xf numFmtId="0" fontId="12" fillId="0" borderId="0" xfId="0" applyFont="1" applyAlignment="1" applyProtection="1">
      <alignment horizontal="center"/>
    </xf>
    <xf numFmtId="0" fontId="14" fillId="0" borderId="0" xfId="0" applyFont="1" applyProtection="1"/>
    <xf numFmtId="0" fontId="14" fillId="0" borderId="0" xfId="0" applyFont="1" applyAlignment="1" applyProtection="1">
      <alignment horizontal="center"/>
    </xf>
    <xf numFmtId="3" fontId="12" fillId="0" borderId="0" xfId="0" applyNumberFormat="1" applyFont="1" applyProtection="1"/>
    <xf numFmtId="164" fontId="12" fillId="0" borderId="0" xfId="0" applyNumberFormat="1" applyFont="1" applyAlignment="1" applyProtection="1">
      <alignment horizontal="right" indent="2"/>
    </xf>
    <xf numFmtId="164" fontId="12" fillId="0" borderId="0" xfId="0" applyNumberFormat="1" applyFont="1" applyAlignment="1" applyProtection="1">
      <alignment horizontal="center"/>
    </xf>
    <xf numFmtId="0" fontId="12" fillId="0" borderId="0" xfId="0" applyFont="1" applyBorder="1" applyProtection="1"/>
    <xf numFmtId="0" fontId="14" fillId="0" borderId="0" xfId="0" applyFont="1" applyBorder="1" applyAlignment="1" applyProtection="1">
      <alignment horizontal="center"/>
    </xf>
    <xf numFmtId="0" fontId="12" fillId="0" borderId="16" xfId="0" applyFont="1" applyBorder="1" applyProtection="1"/>
    <xf numFmtId="3" fontId="12" fillId="0" borderId="16" xfId="0" applyNumberFormat="1" applyFont="1" applyBorder="1" applyProtection="1"/>
    <xf numFmtId="0" fontId="14" fillId="0" borderId="16" xfId="0" applyFont="1" applyBorder="1" applyAlignment="1" applyProtection="1">
      <alignment horizontal="center"/>
    </xf>
    <xf numFmtId="164" fontId="12" fillId="0" borderId="16" xfId="0" applyNumberFormat="1" applyFont="1" applyBorder="1" applyAlignment="1" applyProtection="1">
      <alignment horizontal="right" indent="2"/>
    </xf>
    <xf numFmtId="164" fontId="12" fillId="0" borderId="16" xfId="0" applyNumberFormat="1" applyFont="1" applyBorder="1" applyAlignment="1" applyProtection="1">
      <alignment horizontal="center"/>
    </xf>
    <xf numFmtId="3" fontId="12" fillId="0" borderId="0" xfId="0" applyNumberFormat="1" applyFont="1" applyAlignment="1" applyProtection="1"/>
    <xf numFmtId="3" fontId="12" fillId="0" borderId="0" xfId="0" applyNumberFormat="1" applyFont="1" applyAlignment="1" applyProtection="1">
      <alignment horizontal="right" indent="1"/>
    </xf>
    <xf numFmtId="3" fontId="12" fillId="0" borderId="16" xfId="0" applyNumberFormat="1" applyFont="1" applyBorder="1" applyAlignment="1" applyProtection="1"/>
    <xf numFmtId="3" fontId="12" fillId="0" borderId="16" xfId="0" applyNumberFormat="1" applyFont="1" applyBorder="1" applyAlignment="1" applyProtection="1">
      <alignment horizontal="right" indent="1"/>
    </xf>
    <xf numFmtId="164" fontId="12" fillId="0" borderId="1" xfId="0" applyNumberFormat="1" applyFont="1" applyBorder="1" applyAlignment="1" applyProtection="1">
      <alignment horizontal="right" indent="2"/>
    </xf>
    <xf numFmtId="0" fontId="12" fillId="0" borderId="0" xfId="0" applyFont="1" applyAlignment="1" applyProtection="1">
      <alignment horizontal="right" indent="2"/>
    </xf>
    <xf numFmtId="3" fontId="12" fillId="0" borderId="0" xfId="0" applyNumberFormat="1" applyFont="1" applyBorder="1" applyAlignment="1" applyProtection="1">
      <alignment horizontal="right" indent="1"/>
    </xf>
    <xf numFmtId="0" fontId="12" fillId="0" borderId="0" xfId="0" applyFont="1" applyBorder="1" applyAlignment="1" applyProtection="1">
      <alignment horizontal="right" indent="2"/>
    </xf>
    <xf numFmtId="0" fontId="11" fillId="0" borderId="0" xfId="0" applyFont="1" applyAlignment="1" applyProtection="1">
      <alignment horizontal="left" vertical="top"/>
    </xf>
    <xf numFmtId="0" fontId="11" fillId="0" borderId="0" xfId="0" applyFont="1" applyBorder="1" applyAlignment="1" applyProtection="1">
      <alignment horizontal="left" vertical="top"/>
    </xf>
    <xf numFmtId="0" fontId="12" fillId="0" borderId="16" xfId="0" applyFont="1" applyBorder="1" applyAlignment="1" applyProtection="1">
      <alignment horizontal="right" indent="2"/>
    </xf>
    <xf numFmtId="3" fontId="11" fillId="0" borderId="0" xfId="0" applyNumberFormat="1" applyFont="1" applyAlignment="1" applyProtection="1">
      <alignment horizontal="right" vertical="top"/>
    </xf>
    <xf numFmtId="0" fontId="12" fillId="0" borderId="0" xfId="0" applyFont="1" applyAlignment="1" applyProtection="1">
      <alignment vertical="top" wrapText="1"/>
    </xf>
    <xf numFmtId="3" fontId="11" fillId="0" borderId="0" xfId="0" applyNumberFormat="1" applyFont="1" applyBorder="1" applyAlignment="1" applyProtection="1">
      <alignment horizontal="right" vertical="top"/>
    </xf>
    <xf numFmtId="0" fontId="12" fillId="0" borderId="0" xfId="0" applyFont="1" applyAlignment="1" applyProtection="1">
      <alignment vertical="top" wrapText="1"/>
    </xf>
    <xf numFmtId="0" fontId="0" fillId="0" borderId="0" xfId="0" applyAlignment="1" applyProtection="1">
      <alignment vertical="top" wrapText="1"/>
    </xf>
    <xf numFmtId="0" fontId="13" fillId="0" borderId="0" xfId="0" applyFont="1" applyAlignment="1">
      <alignment horizontal="center"/>
    </xf>
    <xf numFmtId="0" fontId="12" fillId="0" borderId="0" xfId="0" applyFont="1" applyAlignment="1">
      <alignment horizontal="center"/>
    </xf>
    <xf numFmtId="0" fontId="12" fillId="0" borderId="5" xfId="0" applyFont="1" applyFill="1" applyBorder="1" applyAlignment="1">
      <alignment horizontal="center" vertical="center"/>
    </xf>
    <xf numFmtId="0" fontId="0" fillId="0" borderId="3" xfId="0" applyBorder="1" applyAlignment="1">
      <alignment horizontal="center" vertical="center"/>
    </xf>
    <xf numFmtId="0" fontId="12" fillId="0" borderId="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0" fillId="0" borderId="3" xfId="0" applyBorder="1" applyAlignment="1">
      <alignment horizontal="center" vertical="center" wrapText="1"/>
    </xf>
    <xf numFmtId="0" fontId="12" fillId="0" borderId="10" xfId="0" applyFont="1" applyFill="1" applyBorder="1" applyAlignment="1">
      <alignment horizontal="center" vertical="center"/>
    </xf>
    <xf numFmtId="0" fontId="0" fillId="0" borderId="12" xfId="0" applyBorder="1" applyAlignment="1">
      <alignment horizontal="center" vertical="center"/>
    </xf>
    <xf numFmtId="0" fontId="12" fillId="0" borderId="14" xfId="0" applyFont="1" applyFill="1" applyBorder="1" applyAlignment="1">
      <alignment horizontal="center" wrapText="1"/>
    </xf>
    <xf numFmtId="0" fontId="0" fillId="0" borderId="15" xfId="0" applyBorder="1" applyAlignment="1">
      <alignment horizontal="center" wrapText="1"/>
    </xf>
    <xf numFmtId="0" fontId="12" fillId="0" borderId="0" xfId="0" applyFont="1" applyAlignment="1">
      <alignment vertical="top" wrapText="1"/>
    </xf>
    <xf numFmtId="0" fontId="12" fillId="0" borderId="0" xfId="0" applyFont="1" applyAlignment="1">
      <alignment wrapText="1"/>
    </xf>
    <xf numFmtId="0" fontId="0" fillId="0" borderId="0" xfId="0" applyAlignment="1">
      <alignment vertical="top" wrapText="1"/>
    </xf>
    <xf numFmtId="0" fontId="0" fillId="0" borderId="0" xfId="0" applyAlignment="1">
      <alignment wrapText="1"/>
    </xf>
    <xf numFmtId="0" fontId="2" fillId="0" borderId="0" xfId="0" applyFont="1" applyAlignment="1">
      <alignment horizontal="center"/>
    </xf>
    <xf numFmtId="0" fontId="2" fillId="0" borderId="1" xfId="0" applyFont="1" applyBorder="1" applyAlignment="1">
      <alignment horizontal="center"/>
    </xf>
    <xf numFmtId="0" fontId="2" fillId="0" borderId="1" xfId="1" applyFont="1" applyBorder="1" applyAlignment="1">
      <alignment horizontal="right"/>
    </xf>
    <xf numFmtId="0" fontId="4" fillId="0" borderId="0" xfId="1" applyFont="1" applyAlignment="1">
      <alignment horizontal="center"/>
    </xf>
    <xf numFmtId="0" fontId="2" fillId="0" borderId="0" xfId="1" applyFont="1" applyAlignment="1">
      <alignment horizontal="center"/>
    </xf>
    <xf numFmtId="0" fontId="4" fillId="0" borderId="0" xfId="0" applyFont="1" applyAlignment="1">
      <alignment horizontal="center"/>
    </xf>
    <xf numFmtId="0" fontId="2" fillId="0" borderId="0" xfId="0" applyFont="1" applyAlignment="1">
      <alignment horizontal="left" vertical="top" wrapText="1"/>
    </xf>
    <xf numFmtId="0" fontId="2" fillId="0" borderId="1" xfId="1" applyFont="1" applyBorder="1" applyAlignment="1">
      <alignment horizontal="center"/>
    </xf>
    <xf numFmtId="0" fontId="2" fillId="0" borderId="0" xfId="1" applyFont="1" applyAlignment="1">
      <alignment vertical="top" wrapText="1"/>
    </xf>
  </cellXfs>
  <cellStyles count="4">
    <cellStyle name="Comma 2" xfId="2" xr:uid="{52620369-7CF4-43E1-BD4C-A03607C2AE10}"/>
    <cellStyle name="Normal" xfId="0" builtinId="0"/>
    <cellStyle name="Normal 2" xfId="1" xr:uid="{00000000-0005-0000-0000-000001000000}"/>
    <cellStyle name="Normal_Exhibit20_NOI_1" xfId="3" xr:uid="{06B0ADB9-2F7B-4300-B4FD-259B98EE15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143387</xdr:rowOff>
    </xdr:from>
    <xdr:to>
      <xdr:col>13</xdr:col>
      <xdr:colOff>38100</xdr:colOff>
      <xdr:row>23</xdr:row>
      <xdr:rowOff>101190</xdr:rowOff>
    </xdr:to>
    <xdr:pic>
      <xdr:nvPicPr>
        <xdr:cNvPr id="30" name="Picture 29">
          <a:extLst>
            <a:ext uri="{FF2B5EF4-FFF2-40B4-BE49-F238E27FC236}">
              <a16:creationId xmlns:a16="http://schemas.microsoft.com/office/drawing/2014/main" id="{8391C0FC-3D87-4254-A651-4B0D21A6B8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3387"/>
          <a:ext cx="8026810" cy="4433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tuarial\Public\11759_1_New\2020_Report\Exhibits\Exhibits%204%20-%20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by Injury Type"/>
      <sheetName val="PDR Intervals"/>
      <sheetName val="Exh4_5-Back (Old Format)"/>
      <sheetName val="Exh4-Back"/>
      <sheetName val="Exh5-SlipFall"/>
      <sheetName val="Exh6-Psy"/>
      <sheetName val="Exh7-Carpal"/>
      <sheetName val="Exh8-Others"/>
      <sheetName val="Exh9-All"/>
      <sheetName val="for Exh10.1"/>
    </sheetNames>
    <sheetDataSet>
      <sheetData sheetId="0"/>
      <sheetData sheetId="1">
        <row r="1">
          <cell r="B1" t="str">
            <v>PDRInterval</v>
          </cell>
          <cell r="C1" t="str">
            <v>Number of Claims</v>
          </cell>
          <cell r="D1" t="str">
            <v>Voucher_VR</v>
          </cell>
          <cell r="E1" t="str">
            <v>Paid Indemnity</v>
          </cell>
          <cell r="F1" t="str">
            <v>Incurred Indemnity</v>
          </cell>
          <cell r="G1" t="str">
            <v>Paid Medical</v>
          </cell>
          <cell r="H1" t="str">
            <v>Incurred Medical</v>
          </cell>
          <cell r="I1" t="str">
            <v>TypeOfInjury</v>
          </cell>
        </row>
        <row r="2">
          <cell r="B2" t="str">
            <v>PDRInterval</v>
          </cell>
          <cell r="C2" t="str">
            <v>Number of Claims</v>
          </cell>
          <cell r="D2" t="str">
            <v>Voucher_VR</v>
          </cell>
          <cell r="E2" t="str">
            <v>Paid Indemnity</v>
          </cell>
          <cell r="F2" t="str">
            <v>Incurred Indemnity</v>
          </cell>
          <cell r="G2" t="str">
            <v>Paid Medical</v>
          </cell>
          <cell r="H2" t="str">
            <v>Incurred Medical</v>
          </cell>
          <cell r="I2" t="str">
            <v>TypeOfInjury</v>
          </cell>
        </row>
        <row r="3">
          <cell r="B3" t="str">
            <v>1 - 4</v>
          </cell>
          <cell r="C3">
            <v>10938</v>
          </cell>
          <cell r="D3">
            <v>1862257</v>
          </cell>
          <cell r="E3">
            <v>72001258</v>
          </cell>
          <cell r="F3">
            <v>120374966</v>
          </cell>
          <cell r="G3">
            <v>73493753</v>
          </cell>
          <cell r="H3">
            <v>156031598</v>
          </cell>
          <cell r="I3" t="str">
            <v>All</v>
          </cell>
        </row>
        <row r="4">
          <cell r="B4" t="str">
            <v>10 - 14</v>
          </cell>
          <cell r="C4">
            <v>9178</v>
          </cell>
          <cell r="D4">
            <v>9730646</v>
          </cell>
          <cell r="E4">
            <v>110256988</v>
          </cell>
          <cell r="F4">
            <v>224354774</v>
          </cell>
          <cell r="G4">
            <v>100263821</v>
          </cell>
          <cell r="H4">
            <v>248323493</v>
          </cell>
          <cell r="I4" t="str">
            <v>All</v>
          </cell>
        </row>
        <row r="5">
          <cell r="B5" t="str">
            <v>15 - 19</v>
          </cell>
          <cell r="C5">
            <v>4788</v>
          </cell>
          <cell r="D5">
            <v>3675756</v>
          </cell>
          <cell r="E5">
            <v>67695140</v>
          </cell>
          <cell r="F5">
            <v>145593035</v>
          </cell>
          <cell r="G5">
            <v>63439291</v>
          </cell>
          <cell r="H5">
            <v>150853946</v>
          </cell>
          <cell r="I5" t="str">
            <v>All</v>
          </cell>
        </row>
        <row r="6">
          <cell r="B6" t="str">
            <v>20 - 24</v>
          </cell>
          <cell r="C6">
            <v>2012</v>
          </cell>
          <cell r="D6">
            <v>2453368</v>
          </cell>
          <cell r="E6">
            <v>38666738</v>
          </cell>
          <cell r="F6">
            <v>87794520</v>
          </cell>
          <cell r="G6">
            <v>37216823</v>
          </cell>
          <cell r="H6">
            <v>90940076</v>
          </cell>
          <cell r="I6" t="str">
            <v>All</v>
          </cell>
        </row>
        <row r="7">
          <cell r="B7" t="str">
            <v>25 - 29</v>
          </cell>
          <cell r="C7">
            <v>1104</v>
          </cell>
          <cell r="D7">
            <v>1707707</v>
          </cell>
          <cell r="E7">
            <v>22456682</v>
          </cell>
          <cell r="F7">
            <v>56450412</v>
          </cell>
          <cell r="G7">
            <v>22998381</v>
          </cell>
          <cell r="H7">
            <v>63700339</v>
          </cell>
          <cell r="I7" t="str">
            <v>All</v>
          </cell>
        </row>
        <row r="8">
          <cell r="B8" t="str">
            <v>30 - 34</v>
          </cell>
          <cell r="C8">
            <v>699</v>
          </cell>
          <cell r="D8">
            <v>1055224</v>
          </cell>
          <cell r="E8">
            <v>16457195</v>
          </cell>
          <cell r="F8">
            <v>44442118</v>
          </cell>
          <cell r="G8">
            <v>20248350</v>
          </cell>
          <cell r="H8">
            <v>50309616</v>
          </cell>
          <cell r="I8" t="str">
            <v>All</v>
          </cell>
        </row>
        <row r="9">
          <cell r="B9" t="str">
            <v>35 - 39</v>
          </cell>
          <cell r="C9">
            <v>340</v>
          </cell>
          <cell r="D9">
            <v>588413</v>
          </cell>
          <cell r="E9">
            <v>9804536</v>
          </cell>
          <cell r="F9">
            <v>25305603</v>
          </cell>
          <cell r="G9">
            <v>12514753</v>
          </cell>
          <cell r="H9">
            <v>31666698</v>
          </cell>
          <cell r="I9" t="str">
            <v>All</v>
          </cell>
        </row>
        <row r="10">
          <cell r="B10" t="str">
            <v>40 - 44</v>
          </cell>
          <cell r="C10">
            <v>215</v>
          </cell>
          <cell r="D10">
            <v>331478</v>
          </cell>
          <cell r="E10">
            <v>5601860</v>
          </cell>
          <cell r="F10">
            <v>17406133</v>
          </cell>
          <cell r="G10">
            <v>11331660</v>
          </cell>
          <cell r="H10">
            <v>23654321</v>
          </cell>
          <cell r="I10" t="str">
            <v>All</v>
          </cell>
        </row>
        <row r="11">
          <cell r="B11" t="str">
            <v>45 - 49</v>
          </cell>
          <cell r="C11">
            <v>133</v>
          </cell>
          <cell r="D11">
            <v>169929</v>
          </cell>
          <cell r="E11">
            <v>4186856</v>
          </cell>
          <cell r="F11">
            <v>11713972</v>
          </cell>
          <cell r="G11">
            <v>5656266</v>
          </cell>
          <cell r="H11">
            <v>13573190</v>
          </cell>
          <cell r="I11" t="str">
            <v>All</v>
          </cell>
        </row>
        <row r="12">
          <cell r="B12" t="str">
            <v>5 - 9</v>
          </cell>
          <cell r="C12">
            <v>13952</v>
          </cell>
          <cell r="D12">
            <v>5165588</v>
          </cell>
          <cell r="E12">
            <v>124771396</v>
          </cell>
          <cell r="F12">
            <v>235410402</v>
          </cell>
          <cell r="G12">
            <v>122277837</v>
          </cell>
          <cell r="H12">
            <v>294449617</v>
          </cell>
          <cell r="I12" t="str">
            <v>All</v>
          </cell>
        </row>
        <row r="13">
          <cell r="B13" t="str">
            <v>50 - 54</v>
          </cell>
          <cell r="C13">
            <v>113</v>
          </cell>
          <cell r="D13">
            <v>180475</v>
          </cell>
          <cell r="E13">
            <v>3929105</v>
          </cell>
          <cell r="F13">
            <v>12289516</v>
          </cell>
          <cell r="G13">
            <v>9250861</v>
          </cell>
          <cell r="H13">
            <v>21513716</v>
          </cell>
          <cell r="I13" t="str">
            <v>All</v>
          </cell>
        </row>
        <row r="14">
          <cell r="B14" t="str">
            <v>55 - 59</v>
          </cell>
          <cell r="C14">
            <v>50</v>
          </cell>
          <cell r="D14">
            <v>65625</v>
          </cell>
          <cell r="E14">
            <v>2016096</v>
          </cell>
          <cell r="F14">
            <v>6444904</v>
          </cell>
          <cell r="G14">
            <v>3306909</v>
          </cell>
          <cell r="H14">
            <v>9417960</v>
          </cell>
          <cell r="I14" t="str">
            <v>All</v>
          </cell>
        </row>
        <row r="15">
          <cell r="B15" t="str">
            <v>60 - 64</v>
          </cell>
          <cell r="C15">
            <v>47</v>
          </cell>
          <cell r="D15">
            <v>117600</v>
          </cell>
          <cell r="E15">
            <v>1656548</v>
          </cell>
          <cell r="F15">
            <v>5670334</v>
          </cell>
          <cell r="G15">
            <v>4330519</v>
          </cell>
          <cell r="H15">
            <v>11643467</v>
          </cell>
          <cell r="I15" t="str">
            <v>All</v>
          </cell>
        </row>
        <row r="16">
          <cell r="B16" t="str">
            <v>65 - 69</v>
          </cell>
          <cell r="C16">
            <v>48</v>
          </cell>
          <cell r="D16">
            <v>74002</v>
          </cell>
          <cell r="E16">
            <v>1601720</v>
          </cell>
          <cell r="F16">
            <v>8046249</v>
          </cell>
          <cell r="G16">
            <v>16269605</v>
          </cell>
          <cell r="H16">
            <v>31094327</v>
          </cell>
          <cell r="I16" t="str">
            <v>All</v>
          </cell>
        </row>
        <row r="17">
          <cell r="B17" t="str">
            <v>70 - 74</v>
          </cell>
          <cell r="C17">
            <v>39</v>
          </cell>
          <cell r="D17">
            <v>78000</v>
          </cell>
          <cell r="E17">
            <v>1235668</v>
          </cell>
          <cell r="F17">
            <v>8187190</v>
          </cell>
          <cell r="G17">
            <v>5431200</v>
          </cell>
          <cell r="H17">
            <v>16093119</v>
          </cell>
          <cell r="I17" t="str">
            <v>All</v>
          </cell>
        </row>
        <row r="18">
          <cell r="B18" t="str">
            <v>75 - 79</v>
          </cell>
          <cell r="C18">
            <v>24</v>
          </cell>
          <cell r="D18">
            <v>65600</v>
          </cell>
          <cell r="E18">
            <v>795793</v>
          </cell>
          <cell r="F18">
            <v>8852128</v>
          </cell>
          <cell r="G18">
            <v>4183179</v>
          </cell>
          <cell r="H18">
            <v>24239572</v>
          </cell>
          <cell r="I18" t="str">
            <v>All</v>
          </cell>
        </row>
        <row r="19">
          <cell r="B19" t="str">
            <v>80 - 84</v>
          </cell>
          <cell r="C19">
            <v>24</v>
          </cell>
          <cell r="D19">
            <v>29600</v>
          </cell>
          <cell r="E19">
            <v>1159795</v>
          </cell>
          <cell r="F19">
            <v>6717163</v>
          </cell>
          <cell r="G19">
            <v>6442320</v>
          </cell>
          <cell r="H19">
            <v>12003896</v>
          </cell>
          <cell r="I19" t="str">
            <v>All</v>
          </cell>
        </row>
        <row r="20">
          <cell r="B20" t="str">
            <v>85 - 89</v>
          </cell>
          <cell r="C20">
            <v>11</v>
          </cell>
          <cell r="D20">
            <v>18000</v>
          </cell>
          <cell r="E20">
            <v>464241</v>
          </cell>
          <cell r="F20">
            <v>4538344</v>
          </cell>
          <cell r="G20">
            <v>3341083</v>
          </cell>
          <cell r="H20">
            <v>14846881</v>
          </cell>
          <cell r="I20" t="str">
            <v>All</v>
          </cell>
        </row>
        <row r="21">
          <cell r="B21" t="str">
            <v>90 - 94</v>
          </cell>
          <cell r="C21">
            <v>12</v>
          </cell>
          <cell r="D21">
            <v>13200</v>
          </cell>
          <cell r="E21">
            <v>495647</v>
          </cell>
          <cell r="F21">
            <v>3445966</v>
          </cell>
          <cell r="G21">
            <v>3467866</v>
          </cell>
          <cell r="H21">
            <v>7256725</v>
          </cell>
          <cell r="I21" t="str">
            <v>All</v>
          </cell>
        </row>
        <row r="22">
          <cell r="B22" t="str">
            <v>95 - 99</v>
          </cell>
          <cell r="C22">
            <v>11</v>
          </cell>
          <cell r="D22">
            <v>17000</v>
          </cell>
          <cell r="E22">
            <v>700825</v>
          </cell>
          <cell r="F22">
            <v>6067497</v>
          </cell>
          <cell r="G22">
            <v>4413407</v>
          </cell>
          <cell r="H22">
            <v>14308033</v>
          </cell>
          <cell r="I22" t="str">
            <v>All</v>
          </cell>
        </row>
        <row r="23">
          <cell r="B23" t="str">
            <v>1 - 4</v>
          </cell>
          <cell r="C23">
            <v>1591</v>
          </cell>
          <cell r="D23">
            <v>281832</v>
          </cell>
          <cell r="E23">
            <v>11259380</v>
          </cell>
          <cell r="F23">
            <v>18817066</v>
          </cell>
          <cell r="G23">
            <v>9398545</v>
          </cell>
          <cell r="H23">
            <v>20547676</v>
          </cell>
          <cell r="I23" t="str">
            <v>Back</v>
          </cell>
        </row>
        <row r="24">
          <cell r="B24" t="str">
            <v>10 - 14</v>
          </cell>
          <cell r="C24">
            <v>1988</v>
          </cell>
          <cell r="D24">
            <v>2340948</v>
          </cell>
          <cell r="E24">
            <v>25094986</v>
          </cell>
          <cell r="F24">
            <v>50161194</v>
          </cell>
          <cell r="G24">
            <v>18986486</v>
          </cell>
          <cell r="H24">
            <v>50441696</v>
          </cell>
          <cell r="I24" t="str">
            <v>Back</v>
          </cell>
        </row>
        <row r="25">
          <cell r="B25" t="str">
            <v>15 - 19</v>
          </cell>
          <cell r="C25">
            <v>1056</v>
          </cell>
          <cell r="D25">
            <v>973148</v>
          </cell>
          <cell r="E25">
            <v>14190766</v>
          </cell>
          <cell r="F25">
            <v>30817092</v>
          </cell>
          <cell r="G25">
            <v>11437608</v>
          </cell>
          <cell r="H25">
            <v>30418086</v>
          </cell>
          <cell r="I25" t="str">
            <v>Back</v>
          </cell>
        </row>
        <row r="26">
          <cell r="B26" t="str">
            <v>20 - 24</v>
          </cell>
          <cell r="C26">
            <v>438</v>
          </cell>
          <cell r="D26">
            <v>628526</v>
          </cell>
          <cell r="E26">
            <v>8390725</v>
          </cell>
          <cell r="F26">
            <v>18925406</v>
          </cell>
          <cell r="G26">
            <v>6704436</v>
          </cell>
          <cell r="H26">
            <v>18244616</v>
          </cell>
          <cell r="I26" t="str">
            <v>Back</v>
          </cell>
        </row>
        <row r="27">
          <cell r="B27" t="str">
            <v>25 - 29</v>
          </cell>
          <cell r="C27">
            <v>233</v>
          </cell>
          <cell r="D27">
            <v>356710</v>
          </cell>
          <cell r="E27">
            <v>4880906</v>
          </cell>
          <cell r="F27">
            <v>11591959</v>
          </cell>
          <cell r="G27">
            <v>3712533</v>
          </cell>
          <cell r="H27">
            <v>10573173</v>
          </cell>
          <cell r="I27" t="str">
            <v>Back</v>
          </cell>
        </row>
        <row r="28">
          <cell r="B28" t="str">
            <v>30 - 34</v>
          </cell>
          <cell r="C28">
            <v>155</v>
          </cell>
          <cell r="D28">
            <v>273272</v>
          </cell>
          <cell r="E28">
            <v>3922027</v>
          </cell>
          <cell r="F28">
            <v>9189504</v>
          </cell>
          <cell r="G28">
            <v>3441166</v>
          </cell>
          <cell r="H28">
            <v>8937842</v>
          </cell>
          <cell r="I28" t="str">
            <v>Back</v>
          </cell>
        </row>
        <row r="29">
          <cell r="B29" t="str">
            <v>35 - 39</v>
          </cell>
          <cell r="C29">
            <v>80</v>
          </cell>
          <cell r="D29">
            <v>104899</v>
          </cell>
          <cell r="E29">
            <v>2428489</v>
          </cell>
          <cell r="F29">
            <v>6035632</v>
          </cell>
          <cell r="G29">
            <v>2898821</v>
          </cell>
          <cell r="H29">
            <v>7306522</v>
          </cell>
          <cell r="I29" t="str">
            <v>Back</v>
          </cell>
        </row>
        <row r="30">
          <cell r="B30" t="str">
            <v>40 - 44</v>
          </cell>
          <cell r="C30">
            <v>48</v>
          </cell>
          <cell r="D30">
            <v>67150</v>
          </cell>
          <cell r="E30">
            <v>1249591</v>
          </cell>
          <cell r="F30">
            <v>3913541</v>
          </cell>
          <cell r="G30">
            <v>1446445</v>
          </cell>
          <cell r="H30">
            <v>3925688</v>
          </cell>
          <cell r="I30" t="str">
            <v>Back</v>
          </cell>
        </row>
        <row r="31">
          <cell r="B31" t="str">
            <v>45 - 49</v>
          </cell>
          <cell r="C31">
            <v>23</v>
          </cell>
          <cell r="D31">
            <v>18000</v>
          </cell>
          <cell r="E31">
            <v>569951</v>
          </cell>
          <cell r="F31">
            <v>2001044</v>
          </cell>
          <cell r="G31">
            <v>660097</v>
          </cell>
          <cell r="H31">
            <v>2060720</v>
          </cell>
          <cell r="I31" t="str">
            <v>Back</v>
          </cell>
        </row>
        <row r="32">
          <cell r="B32" t="str">
            <v>5 - 9</v>
          </cell>
          <cell r="C32">
            <v>2480</v>
          </cell>
          <cell r="D32">
            <v>1201009</v>
          </cell>
          <cell r="E32">
            <v>22226126</v>
          </cell>
          <cell r="F32">
            <v>41520276</v>
          </cell>
          <cell r="G32">
            <v>19663999</v>
          </cell>
          <cell r="H32">
            <v>48844299</v>
          </cell>
          <cell r="I32" t="str">
            <v>Back</v>
          </cell>
        </row>
        <row r="33">
          <cell r="B33" t="str">
            <v>50 - 54</v>
          </cell>
          <cell r="C33">
            <v>23</v>
          </cell>
          <cell r="D33">
            <v>30000</v>
          </cell>
          <cell r="E33">
            <v>804619</v>
          </cell>
          <cell r="F33">
            <v>1979971</v>
          </cell>
          <cell r="G33">
            <v>1091957</v>
          </cell>
          <cell r="H33">
            <v>2381016</v>
          </cell>
          <cell r="I33" t="str">
            <v>Back</v>
          </cell>
        </row>
        <row r="34">
          <cell r="B34" t="str">
            <v>55 - 59</v>
          </cell>
          <cell r="C34">
            <v>10</v>
          </cell>
          <cell r="D34">
            <v>36675</v>
          </cell>
          <cell r="E34">
            <v>319075</v>
          </cell>
          <cell r="F34">
            <v>1254251</v>
          </cell>
          <cell r="G34">
            <v>546457</v>
          </cell>
          <cell r="H34">
            <v>2409670</v>
          </cell>
          <cell r="I34" t="str">
            <v>Back</v>
          </cell>
        </row>
        <row r="35">
          <cell r="B35" t="str">
            <v>60 - 64</v>
          </cell>
          <cell r="C35">
            <v>10</v>
          </cell>
          <cell r="D35">
            <v>21100</v>
          </cell>
          <cell r="E35">
            <v>420568</v>
          </cell>
          <cell r="F35">
            <v>1171145</v>
          </cell>
          <cell r="G35">
            <v>959867</v>
          </cell>
          <cell r="H35">
            <v>1923377</v>
          </cell>
          <cell r="I35" t="str">
            <v>Back</v>
          </cell>
        </row>
        <row r="36">
          <cell r="B36" t="str">
            <v>65 - 69</v>
          </cell>
          <cell r="C36">
            <v>6</v>
          </cell>
          <cell r="D36">
            <v>6000</v>
          </cell>
          <cell r="E36">
            <v>138457</v>
          </cell>
          <cell r="F36">
            <v>647585</v>
          </cell>
          <cell r="G36">
            <v>507575</v>
          </cell>
          <cell r="H36">
            <v>1535952</v>
          </cell>
          <cell r="I36" t="str">
            <v>Back</v>
          </cell>
        </row>
        <row r="37">
          <cell r="B37" t="str">
            <v>70 - 74</v>
          </cell>
          <cell r="C37">
            <v>9</v>
          </cell>
          <cell r="D37">
            <v>24000</v>
          </cell>
          <cell r="E37">
            <v>220793</v>
          </cell>
          <cell r="F37">
            <v>1943610</v>
          </cell>
          <cell r="G37">
            <v>1157831</v>
          </cell>
          <cell r="H37">
            <v>3300397</v>
          </cell>
          <cell r="I37" t="str">
            <v>Back</v>
          </cell>
        </row>
        <row r="38">
          <cell r="B38" t="str">
            <v>75 - 79</v>
          </cell>
          <cell r="C38">
            <v>6</v>
          </cell>
          <cell r="D38">
            <v>12000</v>
          </cell>
          <cell r="E38">
            <v>251668</v>
          </cell>
          <cell r="F38">
            <v>2488645</v>
          </cell>
          <cell r="G38">
            <v>1066487</v>
          </cell>
          <cell r="H38">
            <v>8582721</v>
          </cell>
          <cell r="I38" t="str">
            <v>Back</v>
          </cell>
        </row>
        <row r="39">
          <cell r="B39" t="str">
            <v>80 - 84</v>
          </cell>
          <cell r="C39">
            <v>3</v>
          </cell>
          <cell r="D39">
            <v>0</v>
          </cell>
          <cell r="E39">
            <v>95840</v>
          </cell>
          <cell r="F39">
            <v>225047</v>
          </cell>
          <cell r="G39">
            <v>16400</v>
          </cell>
          <cell r="H39">
            <v>79813</v>
          </cell>
          <cell r="I39" t="str">
            <v>Back</v>
          </cell>
        </row>
        <row r="40">
          <cell r="B40" t="str">
            <v>85 - 89</v>
          </cell>
          <cell r="C40">
            <v>1</v>
          </cell>
          <cell r="D40">
            <v>0</v>
          </cell>
          <cell r="E40">
            <v>53472</v>
          </cell>
          <cell r="F40">
            <v>119215</v>
          </cell>
          <cell r="G40">
            <v>30538</v>
          </cell>
          <cell r="H40">
            <v>79600</v>
          </cell>
          <cell r="I40" t="str">
            <v>Back</v>
          </cell>
        </row>
        <row r="41">
          <cell r="B41" t="str">
            <v>90 - 94</v>
          </cell>
          <cell r="C41">
            <v>2</v>
          </cell>
          <cell r="D41">
            <v>0</v>
          </cell>
          <cell r="E41">
            <v>49908</v>
          </cell>
          <cell r="F41">
            <v>1161007</v>
          </cell>
          <cell r="G41">
            <v>448297</v>
          </cell>
          <cell r="H41">
            <v>1689950</v>
          </cell>
          <cell r="I41" t="str">
            <v>Back</v>
          </cell>
        </row>
        <row r="42">
          <cell r="B42" t="str">
            <v>95 - 99</v>
          </cell>
          <cell r="C42">
            <v>3</v>
          </cell>
          <cell r="D42">
            <v>6000</v>
          </cell>
          <cell r="E42">
            <v>96348</v>
          </cell>
          <cell r="F42">
            <v>3816404</v>
          </cell>
          <cell r="G42">
            <v>2389728</v>
          </cell>
          <cell r="H42">
            <v>10474883</v>
          </cell>
          <cell r="I42" t="str">
            <v>Back</v>
          </cell>
        </row>
        <row r="43">
          <cell r="B43" t="str">
            <v>1 - 4</v>
          </cell>
          <cell r="C43">
            <v>946</v>
          </cell>
          <cell r="D43">
            <v>184785</v>
          </cell>
          <cell r="E43">
            <v>5832869</v>
          </cell>
          <cell r="F43">
            <v>10258984</v>
          </cell>
          <cell r="G43">
            <v>5045632</v>
          </cell>
          <cell r="H43">
            <v>11805483</v>
          </cell>
          <cell r="I43" t="str">
            <v>Carpal Tunnel / Repetitive Motion</v>
          </cell>
        </row>
        <row r="44">
          <cell r="B44" t="str">
            <v>10 - 14</v>
          </cell>
          <cell r="C44">
            <v>782</v>
          </cell>
          <cell r="D44">
            <v>911290</v>
          </cell>
          <cell r="E44">
            <v>8025060</v>
          </cell>
          <cell r="F44">
            <v>18480566</v>
          </cell>
          <cell r="G44">
            <v>6711476</v>
          </cell>
          <cell r="H44">
            <v>19066988</v>
          </cell>
          <cell r="I44" t="str">
            <v>Carpal Tunnel / Repetitive Motion</v>
          </cell>
        </row>
        <row r="45">
          <cell r="B45" t="str">
            <v>15 - 19</v>
          </cell>
          <cell r="C45">
            <v>330</v>
          </cell>
          <cell r="D45">
            <v>242821</v>
          </cell>
          <cell r="E45">
            <v>4136232</v>
          </cell>
          <cell r="F45">
            <v>9524508</v>
          </cell>
          <cell r="G45">
            <v>3278577</v>
          </cell>
          <cell r="H45">
            <v>8933751</v>
          </cell>
          <cell r="I45" t="str">
            <v>Carpal Tunnel / Repetitive Motion</v>
          </cell>
        </row>
        <row r="46">
          <cell r="B46" t="str">
            <v>20 - 24</v>
          </cell>
          <cell r="C46">
            <v>138</v>
          </cell>
          <cell r="D46">
            <v>126126</v>
          </cell>
          <cell r="E46">
            <v>2112216</v>
          </cell>
          <cell r="F46">
            <v>5609492</v>
          </cell>
          <cell r="G46">
            <v>1315783</v>
          </cell>
          <cell r="H46">
            <v>4394138</v>
          </cell>
          <cell r="I46" t="str">
            <v>Carpal Tunnel / Repetitive Motion</v>
          </cell>
        </row>
        <row r="47">
          <cell r="B47" t="str">
            <v>25 - 29</v>
          </cell>
          <cell r="C47">
            <v>64</v>
          </cell>
          <cell r="D47">
            <v>123655</v>
          </cell>
          <cell r="E47">
            <v>1041824</v>
          </cell>
          <cell r="F47">
            <v>2892704</v>
          </cell>
          <cell r="G47">
            <v>699228</v>
          </cell>
          <cell r="H47">
            <v>2255159</v>
          </cell>
          <cell r="I47" t="str">
            <v>Carpal Tunnel / Repetitive Motion</v>
          </cell>
        </row>
        <row r="48">
          <cell r="B48" t="str">
            <v>30 - 34</v>
          </cell>
          <cell r="C48">
            <v>36</v>
          </cell>
          <cell r="D48">
            <v>68200</v>
          </cell>
          <cell r="E48">
            <v>628085</v>
          </cell>
          <cell r="F48">
            <v>2247556</v>
          </cell>
          <cell r="G48">
            <v>512800</v>
          </cell>
          <cell r="H48">
            <v>1698899</v>
          </cell>
          <cell r="I48" t="str">
            <v>Carpal Tunnel / Repetitive Motion</v>
          </cell>
        </row>
        <row r="49">
          <cell r="B49" t="str">
            <v>35 - 39</v>
          </cell>
          <cell r="C49">
            <v>12</v>
          </cell>
          <cell r="D49">
            <v>12375</v>
          </cell>
          <cell r="E49">
            <v>371134</v>
          </cell>
          <cell r="F49">
            <v>782575</v>
          </cell>
          <cell r="G49">
            <v>149182</v>
          </cell>
          <cell r="H49">
            <v>385213</v>
          </cell>
          <cell r="I49" t="str">
            <v>Carpal Tunnel / Repetitive Motion</v>
          </cell>
        </row>
        <row r="50">
          <cell r="B50" t="str">
            <v>40 - 44</v>
          </cell>
          <cell r="C50">
            <v>9</v>
          </cell>
          <cell r="D50">
            <v>22000</v>
          </cell>
          <cell r="E50">
            <v>184609</v>
          </cell>
          <cell r="F50">
            <v>786904</v>
          </cell>
          <cell r="G50">
            <v>66271</v>
          </cell>
          <cell r="H50">
            <v>385496</v>
          </cell>
          <cell r="I50" t="str">
            <v>Carpal Tunnel / Repetitive Motion</v>
          </cell>
        </row>
        <row r="51">
          <cell r="B51" t="str">
            <v>45 - 49</v>
          </cell>
          <cell r="C51">
            <v>6</v>
          </cell>
          <cell r="D51">
            <v>6000</v>
          </cell>
          <cell r="E51">
            <v>135871</v>
          </cell>
          <cell r="F51">
            <v>377869</v>
          </cell>
          <cell r="G51">
            <v>83134</v>
          </cell>
          <cell r="H51">
            <v>180811</v>
          </cell>
          <cell r="I51" t="str">
            <v>Carpal Tunnel / Repetitive Motion</v>
          </cell>
        </row>
        <row r="52">
          <cell r="B52" t="str">
            <v>5 - 9</v>
          </cell>
          <cell r="C52">
            <v>1089</v>
          </cell>
          <cell r="D52">
            <v>280529</v>
          </cell>
          <cell r="E52">
            <v>9292568</v>
          </cell>
          <cell r="F52">
            <v>17976583</v>
          </cell>
          <cell r="G52">
            <v>7918138</v>
          </cell>
          <cell r="H52">
            <v>20780175</v>
          </cell>
          <cell r="I52" t="str">
            <v>Carpal Tunnel / Repetitive Motion</v>
          </cell>
        </row>
        <row r="53">
          <cell r="B53" t="str">
            <v>50 - 54</v>
          </cell>
          <cell r="C53">
            <v>6</v>
          </cell>
          <cell r="D53">
            <v>0</v>
          </cell>
          <cell r="E53">
            <v>227697</v>
          </cell>
          <cell r="F53">
            <v>479361</v>
          </cell>
          <cell r="G53">
            <v>97467</v>
          </cell>
          <cell r="H53">
            <v>182891</v>
          </cell>
          <cell r="I53" t="str">
            <v>Carpal Tunnel / Repetitive Motion</v>
          </cell>
        </row>
        <row r="54">
          <cell r="B54" t="str">
            <v>55 - 59</v>
          </cell>
          <cell r="C54">
            <v>1</v>
          </cell>
          <cell r="D54">
            <v>0</v>
          </cell>
          <cell r="E54">
            <v>41213</v>
          </cell>
          <cell r="F54">
            <v>71408</v>
          </cell>
          <cell r="G54">
            <v>1396</v>
          </cell>
          <cell r="H54">
            <v>43132</v>
          </cell>
          <cell r="I54" t="str">
            <v>Carpal Tunnel / Repetitive Motion</v>
          </cell>
        </row>
        <row r="55">
          <cell r="B55" t="str">
            <v>60 - 64</v>
          </cell>
          <cell r="C55">
            <v>2</v>
          </cell>
          <cell r="D55">
            <v>0</v>
          </cell>
          <cell r="E55">
            <v>79465</v>
          </cell>
          <cell r="F55">
            <v>143584</v>
          </cell>
          <cell r="G55">
            <v>18253</v>
          </cell>
          <cell r="H55">
            <v>29253</v>
          </cell>
          <cell r="I55" t="str">
            <v>Carpal Tunnel / Repetitive Motion</v>
          </cell>
        </row>
        <row r="56">
          <cell r="B56" t="str">
            <v>65 - 69</v>
          </cell>
          <cell r="C56"/>
          <cell r="D56"/>
          <cell r="E56"/>
          <cell r="F56"/>
          <cell r="G56"/>
          <cell r="H56"/>
          <cell r="I56" t="str">
            <v>Carpal Tunnel / Repetitive Motion</v>
          </cell>
        </row>
        <row r="57">
          <cell r="B57" t="str">
            <v>70 - 74</v>
          </cell>
          <cell r="C57">
            <v>2</v>
          </cell>
          <cell r="D57">
            <v>0</v>
          </cell>
          <cell r="E57">
            <v>60699</v>
          </cell>
          <cell r="F57">
            <v>183025</v>
          </cell>
          <cell r="G57">
            <v>306022</v>
          </cell>
          <cell r="H57">
            <v>398339</v>
          </cell>
          <cell r="I57" t="str">
            <v>Carpal Tunnel / Repetitive Motion</v>
          </cell>
        </row>
        <row r="58">
          <cell r="B58" t="str">
            <v>75 - 79</v>
          </cell>
          <cell r="C58">
            <v>1</v>
          </cell>
          <cell r="D58">
            <v>0</v>
          </cell>
          <cell r="E58">
            <v>8151</v>
          </cell>
          <cell r="F58">
            <v>95000</v>
          </cell>
          <cell r="G58">
            <v>7704</v>
          </cell>
          <cell r="H58">
            <v>37000</v>
          </cell>
          <cell r="I58" t="str">
            <v>Carpal Tunnel / Repetitive Motion</v>
          </cell>
        </row>
        <row r="59">
          <cell r="B59" t="str">
            <v>80 - 84</v>
          </cell>
          <cell r="C59"/>
          <cell r="D59"/>
          <cell r="E59"/>
          <cell r="F59"/>
          <cell r="G59"/>
          <cell r="H59"/>
          <cell r="I59" t="str">
            <v>Carpal Tunnel / Repetitive Motion</v>
          </cell>
        </row>
        <row r="60">
          <cell r="B60" t="str">
            <v>85 - 89</v>
          </cell>
          <cell r="C60"/>
          <cell r="D60"/>
          <cell r="E60"/>
          <cell r="F60"/>
          <cell r="G60"/>
          <cell r="H60"/>
          <cell r="I60" t="str">
            <v>Carpal Tunnel / Repetitive Motion</v>
          </cell>
        </row>
        <row r="61">
          <cell r="B61" t="str">
            <v>90 - 94</v>
          </cell>
          <cell r="C61"/>
          <cell r="D61"/>
          <cell r="E61"/>
          <cell r="F61"/>
          <cell r="G61"/>
          <cell r="H61"/>
          <cell r="I61" t="str">
            <v>Carpal Tunnel / Repetitive Motion</v>
          </cell>
        </row>
        <row r="62">
          <cell r="B62" t="str">
            <v>95 - 99</v>
          </cell>
          <cell r="C62">
            <v>1</v>
          </cell>
          <cell r="D62">
            <v>0</v>
          </cell>
          <cell r="E62">
            <v>51031</v>
          </cell>
          <cell r="F62">
            <v>124335</v>
          </cell>
          <cell r="G62">
            <v>8396</v>
          </cell>
          <cell r="H62">
            <v>38800</v>
          </cell>
          <cell r="I62" t="str">
            <v>Carpal Tunnel / Repetitive Motion</v>
          </cell>
        </row>
        <row r="63">
          <cell r="B63" t="str">
            <v>1 - 4</v>
          </cell>
          <cell r="C63">
            <v>1306</v>
          </cell>
          <cell r="D63">
            <v>123417</v>
          </cell>
          <cell r="E63">
            <v>5251391</v>
          </cell>
          <cell r="F63">
            <v>9961510</v>
          </cell>
          <cell r="G63">
            <v>5092117</v>
          </cell>
          <cell r="H63">
            <v>12880617</v>
          </cell>
          <cell r="I63" t="str">
            <v>Other Cumulative</v>
          </cell>
        </row>
        <row r="64">
          <cell r="B64" t="str">
            <v>10 - 14</v>
          </cell>
          <cell r="C64">
            <v>1016</v>
          </cell>
          <cell r="D64">
            <v>516298</v>
          </cell>
          <cell r="E64">
            <v>5870039</v>
          </cell>
          <cell r="F64">
            <v>16681500</v>
          </cell>
          <cell r="G64">
            <v>4700040</v>
          </cell>
          <cell r="H64">
            <v>17716732</v>
          </cell>
          <cell r="I64" t="str">
            <v>Other Cumulative</v>
          </cell>
        </row>
        <row r="65">
          <cell r="B65" t="str">
            <v>15 - 19</v>
          </cell>
          <cell r="C65">
            <v>534</v>
          </cell>
          <cell r="D65">
            <v>266883</v>
          </cell>
          <cell r="E65">
            <v>4414426</v>
          </cell>
          <cell r="F65">
            <v>12169114</v>
          </cell>
          <cell r="G65">
            <v>3356818</v>
          </cell>
          <cell r="H65">
            <v>10799744</v>
          </cell>
          <cell r="I65" t="str">
            <v>Other Cumulative</v>
          </cell>
        </row>
        <row r="66">
          <cell r="B66" t="str">
            <v>20 - 24</v>
          </cell>
          <cell r="C66">
            <v>228</v>
          </cell>
          <cell r="D66">
            <v>248763</v>
          </cell>
          <cell r="E66">
            <v>2313685</v>
          </cell>
          <cell r="F66">
            <v>7670275</v>
          </cell>
          <cell r="G66">
            <v>1507055</v>
          </cell>
          <cell r="H66">
            <v>6025400</v>
          </cell>
          <cell r="I66" t="str">
            <v>Other Cumulative</v>
          </cell>
        </row>
        <row r="67">
          <cell r="B67" t="str">
            <v>25 - 29</v>
          </cell>
          <cell r="C67">
            <v>108</v>
          </cell>
          <cell r="D67">
            <v>141859</v>
          </cell>
          <cell r="E67">
            <v>1269861</v>
          </cell>
          <cell r="F67">
            <v>4007800</v>
          </cell>
          <cell r="G67">
            <v>680366</v>
          </cell>
          <cell r="H67">
            <v>2960477</v>
          </cell>
          <cell r="I67" t="str">
            <v>Other Cumulative</v>
          </cell>
        </row>
        <row r="68">
          <cell r="B68" t="str">
            <v>30 - 34</v>
          </cell>
          <cell r="C68">
            <v>70</v>
          </cell>
          <cell r="D68">
            <v>98472</v>
          </cell>
          <cell r="E68">
            <v>993000</v>
          </cell>
          <cell r="F68">
            <v>3714560</v>
          </cell>
          <cell r="G68">
            <v>768270</v>
          </cell>
          <cell r="H68">
            <v>2965845</v>
          </cell>
          <cell r="I68" t="str">
            <v>Other Cumulative</v>
          </cell>
        </row>
        <row r="69">
          <cell r="B69" t="str">
            <v>35 - 39</v>
          </cell>
          <cell r="C69">
            <v>25</v>
          </cell>
          <cell r="D69">
            <v>32287</v>
          </cell>
          <cell r="E69">
            <v>380511</v>
          </cell>
          <cell r="F69">
            <v>1542082</v>
          </cell>
          <cell r="G69">
            <v>228155</v>
          </cell>
          <cell r="H69">
            <v>1060025</v>
          </cell>
          <cell r="I69" t="str">
            <v>Other Cumulative</v>
          </cell>
        </row>
        <row r="70">
          <cell r="B70" t="str">
            <v>40 - 44</v>
          </cell>
          <cell r="C70">
            <v>18</v>
          </cell>
          <cell r="D70">
            <v>15600</v>
          </cell>
          <cell r="E70">
            <v>472254</v>
          </cell>
          <cell r="F70">
            <v>1117800</v>
          </cell>
          <cell r="G70">
            <v>279036</v>
          </cell>
          <cell r="H70">
            <v>590466</v>
          </cell>
          <cell r="I70" t="str">
            <v>Other Cumulative</v>
          </cell>
        </row>
        <row r="71">
          <cell r="B71" t="str">
            <v>45 - 49</v>
          </cell>
          <cell r="C71">
            <v>15</v>
          </cell>
          <cell r="D71">
            <v>23994</v>
          </cell>
          <cell r="E71">
            <v>295836</v>
          </cell>
          <cell r="F71">
            <v>876401</v>
          </cell>
          <cell r="G71">
            <v>143716</v>
          </cell>
          <cell r="H71">
            <v>665721</v>
          </cell>
          <cell r="I71" t="str">
            <v>Other Cumulative</v>
          </cell>
        </row>
        <row r="72">
          <cell r="B72" t="str">
            <v>5 - 9</v>
          </cell>
          <cell r="C72">
            <v>1650</v>
          </cell>
          <cell r="D72">
            <v>327702</v>
          </cell>
          <cell r="E72">
            <v>6903712</v>
          </cell>
          <cell r="F72">
            <v>17268936</v>
          </cell>
          <cell r="G72">
            <v>6149140</v>
          </cell>
          <cell r="H72">
            <v>21798580</v>
          </cell>
          <cell r="I72" t="str">
            <v>Other Cumulative</v>
          </cell>
        </row>
        <row r="73">
          <cell r="B73" t="str">
            <v>50 - 54</v>
          </cell>
          <cell r="C73">
            <v>10</v>
          </cell>
          <cell r="D73">
            <v>12000</v>
          </cell>
          <cell r="E73">
            <v>152302</v>
          </cell>
          <cell r="F73">
            <v>704315</v>
          </cell>
          <cell r="G73">
            <v>135583</v>
          </cell>
          <cell r="H73">
            <v>525765</v>
          </cell>
          <cell r="I73" t="str">
            <v>Other Cumulative</v>
          </cell>
        </row>
        <row r="74">
          <cell r="B74" t="str">
            <v>55 - 59</v>
          </cell>
          <cell r="C74">
            <v>3</v>
          </cell>
          <cell r="D74">
            <v>0</v>
          </cell>
          <cell r="E74">
            <v>0</v>
          </cell>
          <cell r="F74">
            <v>158751</v>
          </cell>
          <cell r="G74">
            <v>18097</v>
          </cell>
          <cell r="H74">
            <v>123530</v>
          </cell>
          <cell r="I74" t="str">
            <v>Other Cumulative</v>
          </cell>
        </row>
        <row r="75">
          <cell r="B75" t="str">
            <v>60 - 64</v>
          </cell>
          <cell r="C75">
            <v>5</v>
          </cell>
          <cell r="D75">
            <v>12000</v>
          </cell>
          <cell r="E75">
            <v>93829</v>
          </cell>
          <cell r="F75">
            <v>668326</v>
          </cell>
          <cell r="G75">
            <v>439698</v>
          </cell>
          <cell r="H75">
            <v>1752252</v>
          </cell>
          <cell r="I75" t="str">
            <v>Other Cumulative</v>
          </cell>
        </row>
        <row r="76">
          <cell r="B76" t="str">
            <v>65 - 69</v>
          </cell>
          <cell r="C76">
            <v>5</v>
          </cell>
          <cell r="D76">
            <v>0</v>
          </cell>
          <cell r="E76">
            <v>145985</v>
          </cell>
          <cell r="F76">
            <v>522525</v>
          </cell>
          <cell r="G76">
            <v>164890</v>
          </cell>
          <cell r="H76">
            <v>533817</v>
          </cell>
          <cell r="I76" t="str">
            <v>Other Cumulative</v>
          </cell>
        </row>
        <row r="77">
          <cell r="B77" t="str">
            <v>70 - 74</v>
          </cell>
          <cell r="C77"/>
          <cell r="D77"/>
          <cell r="E77"/>
          <cell r="F77"/>
          <cell r="G77"/>
          <cell r="H77"/>
          <cell r="I77" t="str">
            <v>Other Cumulative</v>
          </cell>
        </row>
        <row r="78">
          <cell r="B78" t="str">
            <v>75 - 79</v>
          </cell>
          <cell r="C78">
            <v>2</v>
          </cell>
          <cell r="D78">
            <v>6000</v>
          </cell>
          <cell r="E78">
            <v>45991</v>
          </cell>
          <cell r="F78">
            <v>992368</v>
          </cell>
          <cell r="G78">
            <v>549026</v>
          </cell>
          <cell r="H78">
            <v>1194186</v>
          </cell>
          <cell r="I78" t="str">
            <v>Other Cumulative</v>
          </cell>
        </row>
        <row r="79">
          <cell r="B79" t="str">
            <v>80 - 84</v>
          </cell>
          <cell r="C79"/>
          <cell r="D79"/>
          <cell r="E79"/>
          <cell r="F79"/>
          <cell r="G79"/>
          <cell r="H79"/>
          <cell r="I79" t="str">
            <v>Other Cumulative</v>
          </cell>
        </row>
        <row r="80">
          <cell r="B80" t="str">
            <v>85 - 89</v>
          </cell>
          <cell r="C80"/>
          <cell r="D80"/>
          <cell r="E80"/>
          <cell r="F80"/>
          <cell r="G80"/>
          <cell r="H80"/>
          <cell r="I80" t="str">
            <v>Other Cumulative</v>
          </cell>
        </row>
        <row r="81">
          <cell r="B81" t="str">
            <v>90 - 94</v>
          </cell>
          <cell r="C81"/>
          <cell r="D81"/>
          <cell r="E81"/>
          <cell r="F81"/>
          <cell r="G81"/>
          <cell r="H81"/>
          <cell r="I81" t="str">
            <v>Other Cumulative</v>
          </cell>
        </row>
        <row r="82">
          <cell r="B82" t="str">
            <v>95 - 99</v>
          </cell>
          <cell r="C82">
            <v>2</v>
          </cell>
          <cell r="D82">
            <v>6000</v>
          </cell>
          <cell r="E82">
            <v>34882</v>
          </cell>
          <cell r="F82">
            <v>119907</v>
          </cell>
          <cell r="G82">
            <v>43024</v>
          </cell>
          <cell r="H82">
            <v>56468</v>
          </cell>
          <cell r="I82" t="str">
            <v>Other Cumulative</v>
          </cell>
        </row>
        <row r="83">
          <cell r="B83" t="str">
            <v>1 - 4</v>
          </cell>
          <cell r="C83">
            <v>251</v>
          </cell>
          <cell r="D83">
            <v>53075</v>
          </cell>
          <cell r="E83">
            <v>1646657</v>
          </cell>
          <cell r="F83">
            <v>2906801</v>
          </cell>
          <cell r="G83">
            <v>1006493</v>
          </cell>
          <cell r="H83">
            <v>2541619</v>
          </cell>
          <cell r="I83" t="str">
            <v>Psychiatric and Mental Stress</v>
          </cell>
        </row>
        <row r="84">
          <cell r="B84" t="str">
            <v>10 - 14</v>
          </cell>
          <cell r="C84">
            <v>160</v>
          </cell>
          <cell r="D84">
            <v>168097</v>
          </cell>
          <cell r="E84">
            <v>1852618</v>
          </cell>
          <cell r="F84">
            <v>3437474</v>
          </cell>
          <cell r="G84">
            <v>974119</v>
          </cell>
          <cell r="H84">
            <v>2719226</v>
          </cell>
          <cell r="I84" t="str">
            <v>Psychiatric and Mental Stress</v>
          </cell>
        </row>
        <row r="85">
          <cell r="B85" t="str">
            <v>15 - 19</v>
          </cell>
          <cell r="C85">
            <v>120</v>
          </cell>
          <cell r="D85">
            <v>36750</v>
          </cell>
          <cell r="E85">
            <v>865720</v>
          </cell>
          <cell r="F85">
            <v>2288366</v>
          </cell>
          <cell r="G85">
            <v>716466</v>
          </cell>
          <cell r="H85">
            <v>1912503</v>
          </cell>
          <cell r="I85" t="str">
            <v>Psychiatric and Mental Stress</v>
          </cell>
        </row>
        <row r="86">
          <cell r="B86" t="str">
            <v>20 - 24</v>
          </cell>
          <cell r="C86">
            <v>44</v>
          </cell>
          <cell r="D86">
            <v>55500</v>
          </cell>
          <cell r="E86">
            <v>889900</v>
          </cell>
          <cell r="F86">
            <v>1935707</v>
          </cell>
          <cell r="G86">
            <v>367320</v>
          </cell>
          <cell r="H86">
            <v>1146756</v>
          </cell>
          <cell r="I86" t="str">
            <v>Psychiatric and Mental Stress</v>
          </cell>
        </row>
        <row r="87">
          <cell r="B87" t="str">
            <v>25 - 29</v>
          </cell>
          <cell r="C87">
            <v>15</v>
          </cell>
          <cell r="D87">
            <v>36000</v>
          </cell>
          <cell r="E87">
            <v>322514</v>
          </cell>
          <cell r="F87">
            <v>670400</v>
          </cell>
          <cell r="G87">
            <v>121980</v>
          </cell>
          <cell r="H87">
            <v>345205</v>
          </cell>
          <cell r="I87" t="str">
            <v>Psychiatric and Mental Stress</v>
          </cell>
        </row>
        <row r="88">
          <cell r="B88" t="str">
            <v>30 - 34</v>
          </cell>
          <cell r="C88">
            <v>15</v>
          </cell>
          <cell r="D88">
            <v>12000</v>
          </cell>
          <cell r="E88">
            <v>286661</v>
          </cell>
          <cell r="F88">
            <v>631855</v>
          </cell>
          <cell r="G88">
            <v>224080</v>
          </cell>
          <cell r="H88">
            <v>393986</v>
          </cell>
          <cell r="I88" t="str">
            <v>Psychiatric and Mental Stress</v>
          </cell>
        </row>
        <row r="89">
          <cell r="B89" t="str">
            <v>35 - 39</v>
          </cell>
          <cell r="C89">
            <v>5</v>
          </cell>
          <cell r="D89">
            <v>6000</v>
          </cell>
          <cell r="E89">
            <v>91415</v>
          </cell>
          <cell r="F89">
            <v>301611</v>
          </cell>
          <cell r="G89">
            <v>62853</v>
          </cell>
          <cell r="H89">
            <v>252559</v>
          </cell>
          <cell r="I89" t="str">
            <v>Psychiatric and Mental Stress</v>
          </cell>
        </row>
        <row r="90">
          <cell r="B90" t="str">
            <v>40 - 44</v>
          </cell>
          <cell r="C90">
            <v>4</v>
          </cell>
          <cell r="D90">
            <v>0</v>
          </cell>
          <cell r="E90">
            <v>97954</v>
          </cell>
          <cell r="F90">
            <v>193341</v>
          </cell>
          <cell r="G90">
            <v>22879</v>
          </cell>
          <cell r="H90">
            <v>80298</v>
          </cell>
          <cell r="I90" t="str">
            <v>Psychiatric and Mental Stress</v>
          </cell>
        </row>
        <row r="91">
          <cell r="B91" t="str">
            <v>45 - 49</v>
          </cell>
          <cell r="C91">
            <v>4</v>
          </cell>
          <cell r="D91">
            <v>0</v>
          </cell>
          <cell r="E91">
            <v>221329</v>
          </cell>
          <cell r="F91">
            <v>362279</v>
          </cell>
          <cell r="G91">
            <v>57066</v>
          </cell>
          <cell r="H91">
            <v>124994</v>
          </cell>
          <cell r="I91" t="str">
            <v>Psychiatric and Mental Stress</v>
          </cell>
        </row>
        <row r="92">
          <cell r="B92" t="str">
            <v>5 - 9</v>
          </cell>
          <cell r="C92">
            <v>223</v>
          </cell>
          <cell r="D92">
            <v>39325</v>
          </cell>
          <cell r="E92">
            <v>1754679</v>
          </cell>
          <cell r="F92">
            <v>3395244</v>
          </cell>
          <cell r="G92">
            <v>1362680</v>
          </cell>
          <cell r="H92">
            <v>3338941</v>
          </cell>
          <cell r="I92" t="str">
            <v>Psychiatric and Mental Stress</v>
          </cell>
        </row>
        <row r="93">
          <cell r="B93" t="str">
            <v>50 - 54</v>
          </cell>
          <cell r="C93">
            <v>1</v>
          </cell>
          <cell r="D93">
            <v>6000</v>
          </cell>
          <cell r="E93">
            <v>0</v>
          </cell>
          <cell r="F93">
            <v>106946</v>
          </cell>
          <cell r="G93">
            <v>3152</v>
          </cell>
          <cell r="H93">
            <v>31030</v>
          </cell>
          <cell r="I93" t="str">
            <v>Psychiatric and Mental Stress</v>
          </cell>
        </row>
        <row r="94">
          <cell r="B94" t="str">
            <v>55 - 59</v>
          </cell>
          <cell r="C94">
            <v>2</v>
          </cell>
          <cell r="D94">
            <v>0</v>
          </cell>
          <cell r="E94">
            <v>90943</v>
          </cell>
          <cell r="F94">
            <v>148188</v>
          </cell>
          <cell r="G94">
            <v>23338</v>
          </cell>
          <cell r="H94">
            <v>28043</v>
          </cell>
          <cell r="I94" t="str">
            <v>Psychiatric and Mental Stress</v>
          </cell>
        </row>
        <row r="95">
          <cell r="B95" t="str">
            <v>60 - 64</v>
          </cell>
          <cell r="C95"/>
          <cell r="D95"/>
          <cell r="E95"/>
          <cell r="F95"/>
          <cell r="G95"/>
          <cell r="H95"/>
          <cell r="I95" t="str">
            <v>Psychiatric and Mental Stress</v>
          </cell>
        </row>
        <row r="96">
          <cell r="B96" t="str">
            <v>65 - 69</v>
          </cell>
          <cell r="C96"/>
          <cell r="D96"/>
          <cell r="E96"/>
          <cell r="F96"/>
          <cell r="G96"/>
          <cell r="H96"/>
          <cell r="I96" t="str">
            <v>Psychiatric and Mental Stress</v>
          </cell>
        </row>
        <row r="97">
          <cell r="B97" t="str">
            <v>70 - 74</v>
          </cell>
          <cell r="C97"/>
          <cell r="D97"/>
          <cell r="E97"/>
          <cell r="F97"/>
          <cell r="G97"/>
          <cell r="H97"/>
          <cell r="I97" t="str">
            <v>Psychiatric and Mental Stress</v>
          </cell>
        </row>
        <row r="98">
          <cell r="B98" t="str">
            <v>75 - 79</v>
          </cell>
          <cell r="C98"/>
          <cell r="D98"/>
          <cell r="E98"/>
          <cell r="F98"/>
          <cell r="G98"/>
          <cell r="H98"/>
          <cell r="I98" t="str">
            <v>Psychiatric and Mental Stress</v>
          </cell>
        </row>
        <row r="99">
          <cell r="B99" t="str">
            <v>80 - 84</v>
          </cell>
          <cell r="C99"/>
          <cell r="D99"/>
          <cell r="E99"/>
          <cell r="F99"/>
          <cell r="G99"/>
          <cell r="H99"/>
          <cell r="I99" t="str">
            <v>Psychiatric and Mental Stress</v>
          </cell>
        </row>
        <row r="100">
          <cell r="B100" t="str">
            <v>85 - 89</v>
          </cell>
          <cell r="C100">
            <v>1</v>
          </cell>
          <cell r="D100">
            <v>0</v>
          </cell>
          <cell r="E100">
            <v>51751</v>
          </cell>
          <cell r="F100">
            <v>97265</v>
          </cell>
          <cell r="G100">
            <v>13106</v>
          </cell>
          <cell r="H100">
            <v>47300</v>
          </cell>
          <cell r="I100" t="str">
            <v>Psychiatric and Mental Stress</v>
          </cell>
        </row>
        <row r="101">
          <cell r="B101" t="str">
            <v>90 - 94</v>
          </cell>
          <cell r="C101"/>
          <cell r="D101"/>
          <cell r="E101"/>
          <cell r="F101"/>
          <cell r="G101"/>
          <cell r="H101"/>
          <cell r="I101" t="str">
            <v>Psychiatric and Mental Stress</v>
          </cell>
        </row>
        <row r="102">
          <cell r="B102" t="str">
            <v>95 - 99</v>
          </cell>
          <cell r="C102"/>
          <cell r="D102"/>
          <cell r="E102"/>
          <cell r="F102"/>
          <cell r="G102"/>
          <cell r="H102"/>
          <cell r="I102" t="str">
            <v>Psychiatric and Mental Stress</v>
          </cell>
        </row>
        <row r="103">
          <cell r="B103" t="str">
            <v>1 - 4</v>
          </cell>
          <cell r="C103">
            <v>1710</v>
          </cell>
          <cell r="D103">
            <v>357219</v>
          </cell>
          <cell r="E103">
            <v>13901644</v>
          </cell>
          <cell r="F103">
            <v>23346742</v>
          </cell>
          <cell r="G103">
            <v>15206960</v>
          </cell>
          <cell r="H103">
            <v>31831482</v>
          </cell>
          <cell r="I103" t="str">
            <v>Slip and Fall</v>
          </cell>
        </row>
        <row r="104">
          <cell r="B104" t="str">
            <v>10 - 14</v>
          </cell>
          <cell r="C104">
            <v>1869</v>
          </cell>
          <cell r="D104">
            <v>2195523</v>
          </cell>
          <cell r="E104">
            <v>26469286</v>
          </cell>
          <cell r="F104">
            <v>52606041</v>
          </cell>
          <cell r="G104">
            <v>27490696</v>
          </cell>
          <cell r="H104">
            <v>62015860</v>
          </cell>
          <cell r="I104" t="str">
            <v>Slip and Fall</v>
          </cell>
        </row>
        <row r="105">
          <cell r="B105" t="str">
            <v>15 - 19</v>
          </cell>
          <cell r="C105">
            <v>1146</v>
          </cell>
          <cell r="D105">
            <v>1052587</v>
          </cell>
          <cell r="E105">
            <v>18530979</v>
          </cell>
          <cell r="F105">
            <v>38526663</v>
          </cell>
          <cell r="G105">
            <v>19283918</v>
          </cell>
          <cell r="H105">
            <v>43512538</v>
          </cell>
          <cell r="I105" t="str">
            <v>Slip and Fall</v>
          </cell>
        </row>
        <row r="106">
          <cell r="B106" t="str">
            <v>20 - 24</v>
          </cell>
          <cell r="C106">
            <v>504</v>
          </cell>
          <cell r="D106">
            <v>638296</v>
          </cell>
          <cell r="E106">
            <v>11139156</v>
          </cell>
          <cell r="F106">
            <v>23495701</v>
          </cell>
          <cell r="G106">
            <v>13241557</v>
          </cell>
          <cell r="H106">
            <v>28986776</v>
          </cell>
          <cell r="I106" t="str">
            <v>Slip and Fall</v>
          </cell>
        </row>
        <row r="107">
          <cell r="B107" t="str">
            <v>25 - 29</v>
          </cell>
          <cell r="C107">
            <v>277</v>
          </cell>
          <cell r="D107">
            <v>455969</v>
          </cell>
          <cell r="E107">
            <v>5911283</v>
          </cell>
          <cell r="F107">
            <v>14636178</v>
          </cell>
          <cell r="G107">
            <v>6980268</v>
          </cell>
          <cell r="H107">
            <v>16333470</v>
          </cell>
          <cell r="I107" t="str">
            <v>Slip and Fall</v>
          </cell>
        </row>
        <row r="108">
          <cell r="B108" t="str">
            <v>30 - 34</v>
          </cell>
          <cell r="C108">
            <v>216</v>
          </cell>
          <cell r="D108">
            <v>336873</v>
          </cell>
          <cell r="E108">
            <v>5657809</v>
          </cell>
          <cell r="F108">
            <v>13967866</v>
          </cell>
          <cell r="G108">
            <v>7423055</v>
          </cell>
          <cell r="H108">
            <v>17652966</v>
          </cell>
          <cell r="I108" t="str">
            <v>Slip and Fall</v>
          </cell>
        </row>
        <row r="109">
          <cell r="B109" t="str">
            <v>35 - 39</v>
          </cell>
          <cell r="C109">
            <v>84</v>
          </cell>
          <cell r="D109">
            <v>176499</v>
          </cell>
          <cell r="E109">
            <v>2441666</v>
          </cell>
          <cell r="F109">
            <v>6418465</v>
          </cell>
          <cell r="G109">
            <v>4288699</v>
          </cell>
          <cell r="H109">
            <v>9917344</v>
          </cell>
          <cell r="I109" t="str">
            <v>Slip and Fall</v>
          </cell>
        </row>
        <row r="110">
          <cell r="B110" t="str">
            <v>40 - 44</v>
          </cell>
          <cell r="C110">
            <v>66</v>
          </cell>
          <cell r="D110">
            <v>116853</v>
          </cell>
          <cell r="E110">
            <v>1580669</v>
          </cell>
          <cell r="F110">
            <v>5393972</v>
          </cell>
          <cell r="G110">
            <v>4699758</v>
          </cell>
          <cell r="H110">
            <v>8966869</v>
          </cell>
          <cell r="I110" t="str">
            <v>Slip and Fall</v>
          </cell>
        </row>
        <row r="111">
          <cell r="B111" t="str">
            <v>45 - 49</v>
          </cell>
          <cell r="C111">
            <v>29</v>
          </cell>
          <cell r="D111">
            <v>49375</v>
          </cell>
          <cell r="E111">
            <v>1051168</v>
          </cell>
          <cell r="F111">
            <v>2789052</v>
          </cell>
          <cell r="G111">
            <v>1614484</v>
          </cell>
          <cell r="H111">
            <v>3558397</v>
          </cell>
          <cell r="I111" t="str">
            <v>Slip and Fall</v>
          </cell>
        </row>
        <row r="112">
          <cell r="B112" t="str">
            <v>5 - 9</v>
          </cell>
          <cell r="C112">
            <v>2660</v>
          </cell>
          <cell r="D112">
            <v>1234492</v>
          </cell>
          <cell r="E112">
            <v>28232265</v>
          </cell>
          <cell r="F112">
            <v>51645291</v>
          </cell>
          <cell r="G112">
            <v>29709463</v>
          </cell>
          <cell r="H112">
            <v>67005033</v>
          </cell>
          <cell r="I112" t="str">
            <v>Slip and Fall</v>
          </cell>
        </row>
        <row r="113">
          <cell r="B113" t="str">
            <v>50 - 54</v>
          </cell>
          <cell r="C113">
            <v>31</v>
          </cell>
          <cell r="D113">
            <v>69450</v>
          </cell>
          <cell r="E113">
            <v>1054741</v>
          </cell>
          <cell r="F113">
            <v>3829595</v>
          </cell>
          <cell r="G113">
            <v>3353281</v>
          </cell>
          <cell r="H113">
            <v>8345756</v>
          </cell>
          <cell r="I113" t="str">
            <v>Slip and Fall</v>
          </cell>
        </row>
        <row r="114">
          <cell r="B114" t="str">
            <v>55 - 59</v>
          </cell>
          <cell r="C114">
            <v>9</v>
          </cell>
          <cell r="D114">
            <v>12675</v>
          </cell>
          <cell r="E114">
            <v>206766</v>
          </cell>
          <cell r="F114">
            <v>1054215</v>
          </cell>
          <cell r="G114">
            <v>414573</v>
          </cell>
          <cell r="H114">
            <v>1974060</v>
          </cell>
          <cell r="I114" t="str">
            <v>Slip and Fall</v>
          </cell>
        </row>
        <row r="115">
          <cell r="B115" t="str">
            <v>60 - 64</v>
          </cell>
          <cell r="C115">
            <v>12</v>
          </cell>
          <cell r="D115">
            <v>55000</v>
          </cell>
          <cell r="E115">
            <v>364941</v>
          </cell>
          <cell r="F115">
            <v>1598037</v>
          </cell>
          <cell r="G115">
            <v>1634247</v>
          </cell>
          <cell r="H115">
            <v>4480607</v>
          </cell>
          <cell r="I115" t="str">
            <v>Slip and Fall</v>
          </cell>
        </row>
        <row r="116">
          <cell r="B116" t="str">
            <v>65 - 69</v>
          </cell>
          <cell r="C116">
            <v>17</v>
          </cell>
          <cell r="D116">
            <v>36000</v>
          </cell>
          <cell r="E116">
            <v>583113</v>
          </cell>
          <cell r="F116">
            <v>3041305</v>
          </cell>
          <cell r="G116">
            <v>4978744</v>
          </cell>
          <cell r="H116">
            <v>11892719</v>
          </cell>
          <cell r="I116" t="str">
            <v>Slip and Fall</v>
          </cell>
        </row>
        <row r="117">
          <cell r="B117" t="str">
            <v>70 - 74</v>
          </cell>
          <cell r="C117">
            <v>15</v>
          </cell>
          <cell r="D117">
            <v>33000</v>
          </cell>
          <cell r="E117">
            <v>594867</v>
          </cell>
          <cell r="F117">
            <v>3754946</v>
          </cell>
          <cell r="G117">
            <v>2843851</v>
          </cell>
          <cell r="H117">
            <v>8815456</v>
          </cell>
          <cell r="I117" t="str">
            <v>Slip and Fall</v>
          </cell>
        </row>
        <row r="118">
          <cell r="B118" t="str">
            <v>75 - 79</v>
          </cell>
          <cell r="C118">
            <v>9</v>
          </cell>
          <cell r="D118">
            <v>25000</v>
          </cell>
          <cell r="E118">
            <v>282501</v>
          </cell>
          <cell r="F118">
            <v>3698027</v>
          </cell>
          <cell r="G118">
            <v>1429339</v>
          </cell>
          <cell r="H118">
            <v>10046690</v>
          </cell>
          <cell r="I118" t="str">
            <v>Slip and Fall</v>
          </cell>
        </row>
        <row r="119">
          <cell r="B119" t="str">
            <v>80 - 84</v>
          </cell>
          <cell r="C119">
            <v>3</v>
          </cell>
          <cell r="D119">
            <v>1500</v>
          </cell>
          <cell r="E119">
            <v>123122</v>
          </cell>
          <cell r="F119">
            <v>1269373</v>
          </cell>
          <cell r="G119">
            <v>1874507</v>
          </cell>
          <cell r="H119">
            <v>3074264</v>
          </cell>
          <cell r="I119" t="str">
            <v>Slip and Fall</v>
          </cell>
        </row>
        <row r="120">
          <cell r="B120" t="str">
            <v>85 - 89</v>
          </cell>
          <cell r="C120">
            <v>2</v>
          </cell>
          <cell r="D120">
            <v>6000</v>
          </cell>
          <cell r="E120">
            <v>67726</v>
          </cell>
          <cell r="F120">
            <v>1533978</v>
          </cell>
          <cell r="G120">
            <v>631676</v>
          </cell>
          <cell r="H120">
            <v>3067828</v>
          </cell>
          <cell r="I120" t="str">
            <v>Slip and Fall</v>
          </cell>
        </row>
        <row r="121">
          <cell r="B121" t="str">
            <v>90 - 94</v>
          </cell>
          <cell r="C121">
            <v>3</v>
          </cell>
          <cell r="D121">
            <v>6000</v>
          </cell>
          <cell r="E121">
            <v>133877</v>
          </cell>
          <cell r="F121">
            <v>1722719</v>
          </cell>
          <cell r="G121">
            <v>732244</v>
          </cell>
          <cell r="H121">
            <v>3212689</v>
          </cell>
          <cell r="I121" t="str">
            <v>Slip and Fall</v>
          </cell>
        </row>
        <row r="122">
          <cell r="B122" t="str">
            <v>95 - 99</v>
          </cell>
          <cell r="C122">
            <v>3</v>
          </cell>
          <cell r="D122">
            <v>6000</v>
          </cell>
          <cell r="E122">
            <v>95802</v>
          </cell>
          <cell r="F122">
            <v>1642298</v>
          </cell>
          <cell r="G122">
            <v>614392</v>
          </cell>
          <cell r="H122">
            <v>5530497</v>
          </cell>
          <cell r="I122" t="str">
            <v>Slip and Fall</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2"/>
  <sheetViews>
    <sheetView workbookViewId="0">
      <selection activeCell="G1" sqref="G1"/>
    </sheetView>
  </sheetViews>
  <sheetFormatPr defaultRowHeight="12.75"/>
  <cols>
    <col min="1" max="1" width="3.7109375" style="69" customWidth="1"/>
    <col min="2" max="2" width="48.5703125" style="69" customWidth="1"/>
    <col min="3" max="3" width="1.42578125" style="69" customWidth="1"/>
    <col min="4" max="4" width="11.28515625" style="69" customWidth="1"/>
    <col min="5" max="5" width="1.7109375" style="69" customWidth="1"/>
    <col min="6" max="6" width="13.28515625" style="69" customWidth="1"/>
    <col min="7" max="7" width="12.85546875" style="69" bestFit="1" customWidth="1"/>
    <col min="8" max="8" width="0.7109375" style="69" customWidth="1"/>
    <col min="9" max="9" width="9.140625" style="69"/>
    <col min="10" max="10" width="16.28515625" style="69" customWidth="1"/>
    <col min="11" max="16384" width="9.140625" style="69"/>
  </cols>
  <sheetData>
    <row r="1" spans="1:10">
      <c r="A1" s="145"/>
      <c r="B1" s="146" t="s">
        <v>496</v>
      </c>
      <c r="C1" s="146"/>
      <c r="D1" s="146"/>
      <c r="E1" s="146"/>
      <c r="F1" s="146"/>
      <c r="G1" s="147" t="s">
        <v>479</v>
      </c>
      <c r="H1" s="145"/>
      <c r="J1" s="127"/>
    </row>
    <row r="2" spans="1:10">
      <c r="A2" s="145"/>
      <c r="B2" s="145"/>
      <c r="C2" s="145"/>
      <c r="D2" s="145"/>
      <c r="E2" s="145"/>
      <c r="F2" s="145"/>
      <c r="G2" s="145"/>
      <c r="H2" s="145"/>
    </row>
    <row r="3" spans="1:10">
      <c r="A3" s="145"/>
      <c r="B3" s="145"/>
      <c r="C3" s="145"/>
      <c r="D3" s="148"/>
      <c r="E3" s="148"/>
      <c r="F3" s="145"/>
      <c r="G3" s="145"/>
      <c r="H3" s="145"/>
    </row>
    <row r="4" spans="1:10">
      <c r="A4" s="145"/>
      <c r="B4" s="145"/>
      <c r="C4" s="145"/>
      <c r="D4" s="148" t="s">
        <v>67</v>
      </c>
      <c r="E4" s="148"/>
      <c r="F4" s="148" t="s">
        <v>471</v>
      </c>
      <c r="G4" s="148" t="s">
        <v>471</v>
      </c>
      <c r="H4" s="145"/>
    </row>
    <row r="5" spans="1:10">
      <c r="A5" s="145"/>
      <c r="B5" s="145"/>
      <c r="C5" s="145"/>
      <c r="D5" s="148" t="s">
        <v>353</v>
      </c>
      <c r="E5" s="148"/>
      <c r="F5" s="148" t="s">
        <v>353</v>
      </c>
      <c r="G5" s="148" t="s">
        <v>353</v>
      </c>
      <c r="H5" s="145"/>
    </row>
    <row r="6" spans="1:10">
      <c r="A6" s="145"/>
      <c r="B6" s="149"/>
      <c r="C6" s="145"/>
      <c r="D6" s="150" t="s">
        <v>472</v>
      </c>
      <c r="E6" s="150"/>
      <c r="F6" s="150" t="s">
        <v>473</v>
      </c>
      <c r="G6" s="150" t="s">
        <v>32</v>
      </c>
      <c r="H6" s="145"/>
    </row>
    <row r="7" spans="1:10" ht="17.100000000000001" customHeight="1">
      <c r="A7" s="145">
        <v>1</v>
      </c>
      <c r="B7" s="145" t="s">
        <v>451</v>
      </c>
      <c r="C7" s="145"/>
      <c r="D7" s="151">
        <v>427673.62057678332</v>
      </c>
      <c r="E7" s="150"/>
      <c r="F7" s="152">
        <f>D7/$D$26</f>
        <v>0.17910519021005389</v>
      </c>
      <c r="G7" s="153">
        <f t="shared" ref="G7:G17" si="0">D7/$D$34</f>
        <v>0.10143112147518792</v>
      </c>
      <c r="H7" s="145"/>
    </row>
    <row r="8" spans="1:10" ht="17.100000000000001" customHeight="1">
      <c r="A8" s="145">
        <v>2</v>
      </c>
      <c r="B8" s="145" t="s">
        <v>452</v>
      </c>
      <c r="C8" s="145"/>
      <c r="D8" s="151">
        <v>311136.79785551492</v>
      </c>
      <c r="E8" s="150"/>
      <c r="F8" s="152">
        <f t="shared" ref="F8:F25" si="1">D8/$D$26</f>
        <v>0.13030080107841058</v>
      </c>
      <c r="G8" s="153">
        <f t="shared" si="0"/>
        <v>7.3792146207478593E-2</v>
      </c>
      <c r="H8" s="145"/>
    </row>
    <row r="9" spans="1:10" ht="17.100000000000001" customHeight="1">
      <c r="A9" s="145">
        <v>3</v>
      </c>
      <c r="B9" s="145" t="s">
        <v>453</v>
      </c>
      <c r="C9" s="154"/>
      <c r="D9" s="151">
        <v>149969.83869644511</v>
      </c>
      <c r="E9" s="155"/>
      <c r="F9" s="152">
        <f t="shared" si="1"/>
        <v>6.2805782711761765E-2</v>
      </c>
      <c r="G9" s="153">
        <f t="shared" si="0"/>
        <v>3.556826559916948E-2</v>
      </c>
      <c r="H9" s="145"/>
    </row>
    <row r="10" spans="1:10" ht="17.100000000000001" customHeight="1">
      <c r="A10" s="145">
        <v>4</v>
      </c>
      <c r="B10" s="145" t="s">
        <v>454</v>
      </c>
      <c r="C10" s="145"/>
      <c r="D10" s="151">
        <v>85033.811746433392</v>
      </c>
      <c r="E10" s="150"/>
      <c r="F10" s="152">
        <f t="shared" si="1"/>
        <v>3.5611261238396905E-2</v>
      </c>
      <c r="G10" s="153">
        <f t="shared" si="0"/>
        <v>2.0167423179195655E-2</v>
      </c>
      <c r="H10" s="145"/>
    </row>
    <row r="11" spans="1:10" ht="17.100000000000001" customHeight="1">
      <c r="A11" s="145">
        <v>5</v>
      </c>
      <c r="B11" s="145" t="s">
        <v>455</v>
      </c>
      <c r="C11" s="145"/>
      <c r="D11" s="151">
        <v>68594.087457209418</v>
      </c>
      <c r="E11" s="150"/>
      <c r="F11" s="152">
        <f t="shared" si="1"/>
        <v>2.8726478534588155E-2</v>
      </c>
      <c r="G11" s="153">
        <f t="shared" si="0"/>
        <v>1.6268422653631331E-2</v>
      </c>
      <c r="H11" s="145"/>
    </row>
    <row r="12" spans="1:10" ht="17.100000000000001" customHeight="1">
      <c r="A12" s="145">
        <v>6</v>
      </c>
      <c r="B12" s="145" t="s">
        <v>456</v>
      </c>
      <c r="C12" s="145"/>
      <c r="D12" s="151">
        <v>61199.102775878047</v>
      </c>
      <c r="E12" s="150"/>
      <c r="F12" s="152">
        <f t="shared" si="1"/>
        <v>2.5629537142308624E-2</v>
      </c>
      <c r="G12" s="153">
        <f t="shared" si="0"/>
        <v>1.4514558133047443E-2</v>
      </c>
      <c r="H12" s="145"/>
    </row>
    <row r="13" spans="1:10" ht="17.100000000000001" customHeight="1">
      <c r="A13" s="145">
        <v>7</v>
      </c>
      <c r="B13" s="145" t="s">
        <v>459</v>
      </c>
      <c r="C13" s="145"/>
      <c r="D13" s="151">
        <v>21831.506747965552</v>
      </c>
      <c r="E13" s="150"/>
      <c r="F13" s="152">
        <f t="shared" si="1"/>
        <v>9.1428041865033154E-3</v>
      </c>
      <c r="G13" s="153">
        <f t="shared" si="0"/>
        <v>5.1777666575572963E-3</v>
      </c>
      <c r="H13" s="145"/>
    </row>
    <row r="14" spans="1:10" ht="17.100000000000001" customHeight="1">
      <c r="A14" s="145">
        <v>8</v>
      </c>
      <c r="B14" s="145" t="s">
        <v>458</v>
      </c>
      <c r="C14" s="145"/>
      <c r="D14" s="151">
        <v>14031.644732594128</v>
      </c>
      <c r="E14" s="150"/>
      <c r="F14" s="152">
        <f t="shared" si="1"/>
        <v>5.8763044477744917E-3</v>
      </c>
      <c r="G14" s="153">
        <f t="shared" si="0"/>
        <v>3.3278775984569063E-3</v>
      </c>
      <c r="H14" s="145"/>
    </row>
    <row r="15" spans="1:10" ht="17.100000000000001" customHeight="1">
      <c r="A15" s="145">
        <v>9</v>
      </c>
      <c r="B15" s="145" t="s">
        <v>436</v>
      </c>
      <c r="C15" s="145"/>
      <c r="D15" s="151">
        <v>9076.9993842607728</v>
      </c>
      <c r="E15" s="150"/>
      <c r="F15" s="152">
        <f t="shared" si="1"/>
        <v>3.8013513647673935E-3</v>
      </c>
      <c r="G15" s="153">
        <f t="shared" si="0"/>
        <v>2.1527870387083232E-3</v>
      </c>
      <c r="H15" s="145"/>
    </row>
    <row r="16" spans="1:10" ht="17.100000000000001" customHeight="1">
      <c r="A16" s="145">
        <v>10</v>
      </c>
      <c r="B16" s="145" t="s">
        <v>457</v>
      </c>
      <c r="C16" s="154"/>
      <c r="D16" s="151">
        <v>5078.7618617356347</v>
      </c>
      <c r="E16" s="155"/>
      <c r="F16" s="152">
        <f t="shared" si="1"/>
        <v>2.1269317664506628E-3</v>
      </c>
      <c r="G16" s="153">
        <f t="shared" si="0"/>
        <v>1.2045272061590041E-3</v>
      </c>
      <c r="H16" s="145"/>
    </row>
    <row r="17" spans="1:8" ht="17.100000000000001" customHeight="1">
      <c r="A17" s="145">
        <v>11</v>
      </c>
      <c r="B17" s="156" t="s">
        <v>460</v>
      </c>
      <c r="C17" s="156"/>
      <c r="D17" s="157">
        <v>1822.7760035607932</v>
      </c>
      <c r="E17" s="158"/>
      <c r="F17" s="159">
        <f t="shared" si="1"/>
        <v>7.6335931682619291E-4</v>
      </c>
      <c r="G17" s="160">
        <f t="shared" si="0"/>
        <v>4.3230679972705599E-4</v>
      </c>
      <c r="H17" s="145"/>
    </row>
    <row r="18" spans="1:8" ht="20.100000000000001" customHeight="1">
      <c r="A18" s="145"/>
      <c r="B18" s="145" t="s">
        <v>475</v>
      </c>
      <c r="C18" s="145"/>
      <c r="D18" s="161">
        <v>1155448.9478383812</v>
      </c>
      <c r="E18" s="162"/>
      <c r="F18" s="152">
        <f t="shared" si="1"/>
        <v>0.48388980199784204</v>
      </c>
      <c r="G18" s="152">
        <f>D18/$D$34</f>
        <v>0.27403720254831904</v>
      </c>
      <c r="H18" s="145"/>
    </row>
    <row r="19" spans="1:8" ht="17.100000000000001" customHeight="1">
      <c r="A19" s="145">
        <v>12</v>
      </c>
      <c r="B19" s="145" t="s">
        <v>408</v>
      </c>
      <c r="C19" s="145"/>
      <c r="D19" s="161">
        <v>291770.75561976974</v>
      </c>
      <c r="E19" s="162"/>
      <c r="F19" s="152">
        <f t="shared" si="1"/>
        <v>0.12219050736057221</v>
      </c>
      <c r="G19" s="152">
        <f t="shared" ref="G19:G25" si="2">D19/$D$34</f>
        <v>6.9199112435935003E-2</v>
      </c>
      <c r="H19" s="145"/>
    </row>
    <row r="20" spans="1:8" ht="17.100000000000001" customHeight="1">
      <c r="A20" s="145">
        <v>13</v>
      </c>
      <c r="B20" s="145" t="s">
        <v>406</v>
      </c>
      <c r="C20" s="145"/>
      <c r="D20" s="161">
        <v>271335.36405384965</v>
      </c>
      <c r="E20" s="162"/>
      <c r="F20" s="152">
        <f t="shared" si="1"/>
        <v>0.11363238145022295</v>
      </c>
      <c r="G20" s="152">
        <f t="shared" si="2"/>
        <v>6.4352461661635663E-2</v>
      </c>
      <c r="H20" s="145"/>
    </row>
    <row r="21" spans="1:8" ht="17.100000000000001" customHeight="1">
      <c r="A21" s="145">
        <v>14</v>
      </c>
      <c r="B21" s="145" t="s">
        <v>410</v>
      </c>
      <c r="C21" s="145"/>
      <c r="D21" s="161">
        <v>254694.87701914681</v>
      </c>
      <c r="E21" s="162"/>
      <c r="F21" s="152">
        <f t="shared" si="1"/>
        <v>0.10666352143141032</v>
      </c>
      <c r="G21" s="152">
        <f t="shared" si="2"/>
        <v>6.0405846344219326E-2</v>
      </c>
      <c r="H21" s="145"/>
    </row>
    <row r="22" spans="1:8" ht="17.100000000000001" customHeight="1">
      <c r="A22" s="145">
        <v>15</v>
      </c>
      <c r="B22" s="145" t="s">
        <v>411</v>
      </c>
      <c r="C22" s="145"/>
      <c r="D22" s="161">
        <v>215071.09191458396</v>
      </c>
      <c r="E22" s="162"/>
      <c r="F22" s="152">
        <f t="shared" si="1"/>
        <v>9.0069499199167249E-2</v>
      </c>
      <c r="G22" s="152">
        <f t="shared" si="2"/>
        <v>5.1008294643865894E-2</v>
      </c>
      <c r="H22" s="145"/>
    </row>
    <row r="23" spans="1:8" ht="17.100000000000001" customHeight="1">
      <c r="A23" s="145">
        <v>16</v>
      </c>
      <c r="B23" s="145" t="s">
        <v>409</v>
      </c>
      <c r="C23" s="145"/>
      <c r="D23" s="161">
        <v>101137.82863511059</v>
      </c>
      <c r="E23" s="162"/>
      <c r="F23" s="152">
        <f t="shared" si="1"/>
        <v>4.2355453232522031E-2</v>
      </c>
      <c r="G23" s="152">
        <f t="shared" si="2"/>
        <v>2.398680416199029E-2</v>
      </c>
      <c r="H23" s="145"/>
    </row>
    <row r="24" spans="1:8" ht="17.100000000000001" customHeight="1">
      <c r="A24" s="145">
        <v>17</v>
      </c>
      <c r="B24" s="145" t="s">
        <v>407</v>
      </c>
      <c r="C24" s="145"/>
      <c r="D24" s="161">
        <v>76776.963136096805</v>
      </c>
      <c r="E24" s="162"/>
      <c r="F24" s="152">
        <f t="shared" si="1"/>
        <v>3.2153380345730419E-2</v>
      </c>
      <c r="G24" s="152">
        <f t="shared" si="2"/>
        <v>1.8209150856325265E-2</v>
      </c>
      <c r="H24" s="145"/>
    </row>
    <row r="25" spans="1:8" ht="17.100000000000001" customHeight="1">
      <c r="A25" s="145">
        <v>18</v>
      </c>
      <c r="B25" s="156" t="s">
        <v>413</v>
      </c>
      <c r="C25" s="156"/>
      <c r="D25" s="163">
        <v>21599.052923073326</v>
      </c>
      <c r="E25" s="164"/>
      <c r="F25" s="159">
        <f t="shared" si="1"/>
        <v>9.0454549825327111E-3</v>
      </c>
      <c r="G25" s="165">
        <f t="shared" si="2"/>
        <v>5.1226357095268413E-3</v>
      </c>
      <c r="H25" s="145"/>
    </row>
    <row r="26" spans="1:8" ht="20.100000000000001" customHeight="1">
      <c r="A26" s="145"/>
      <c r="B26" s="145" t="s">
        <v>474</v>
      </c>
      <c r="C26" s="145"/>
      <c r="D26" s="161">
        <f>SUM(D18:D25)</f>
        <v>2387834.8811400123</v>
      </c>
      <c r="E26" s="162"/>
      <c r="F26" s="152">
        <f>SUM(F18:F25)</f>
        <v>1</v>
      </c>
      <c r="G26" s="152">
        <f>D26/$D$34</f>
        <v>0.56632150836181738</v>
      </c>
      <c r="H26" s="145"/>
    </row>
    <row r="27" spans="1:8" ht="17.100000000000001" customHeight="1">
      <c r="A27" s="145">
        <v>19</v>
      </c>
      <c r="B27" s="145" t="s">
        <v>404</v>
      </c>
      <c r="C27" s="145"/>
      <c r="D27" s="161">
        <v>1305729.3092145629</v>
      </c>
      <c r="E27" s="162"/>
      <c r="F27" s="166"/>
      <c r="G27" s="152">
        <f t="shared" ref="G27:G33" si="3">D27/$D$34</f>
        <v>0.30967911464363362</v>
      </c>
      <c r="H27" s="145"/>
    </row>
    <row r="28" spans="1:8" ht="17.100000000000001" customHeight="1">
      <c r="A28" s="145">
        <v>20</v>
      </c>
      <c r="B28" s="145" t="s">
        <v>412</v>
      </c>
      <c r="C28" s="154"/>
      <c r="D28" s="161">
        <v>282753.09509645909</v>
      </c>
      <c r="E28" s="167"/>
      <c r="F28" s="168"/>
      <c r="G28" s="152">
        <f t="shared" si="3"/>
        <v>6.7060398762811196E-2</v>
      </c>
      <c r="H28" s="145"/>
    </row>
    <row r="29" spans="1:8" ht="17.100000000000001" customHeight="1">
      <c r="A29" s="145">
        <v>21</v>
      </c>
      <c r="B29" s="145" t="s">
        <v>490</v>
      </c>
      <c r="C29" s="145"/>
      <c r="D29" s="161">
        <v>117237.66083687397</v>
      </c>
      <c r="E29" s="169"/>
      <c r="F29" s="166"/>
      <c r="G29" s="152">
        <f t="shared" si="3"/>
        <v>2.7805192664851E-2</v>
      </c>
      <c r="H29" s="145"/>
    </row>
    <row r="30" spans="1:8" ht="17.100000000000001" customHeight="1">
      <c r="A30" s="145">
        <v>22</v>
      </c>
      <c r="B30" s="145" t="s">
        <v>476</v>
      </c>
      <c r="C30" s="154"/>
      <c r="D30" s="161">
        <v>50439.538100270554</v>
      </c>
      <c r="E30" s="170"/>
      <c r="F30" s="168"/>
      <c r="G30" s="152">
        <f t="shared" si="3"/>
        <v>1.1962717993457292E-2</v>
      </c>
      <c r="H30" s="145"/>
    </row>
    <row r="31" spans="1:8" ht="17.100000000000001" customHeight="1">
      <c r="A31" s="154">
        <v>23</v>
      </c>
      <c r="B31" s="145" t="s">
        <v>477</v>
      </c>
      <c r="C31" s="154"/>
      <c r="D31" s="161">
        <v>34904.154114854879</v>
      </c>
      <c r="E31" s="169"/>
      <c r="F31" s="168"/>
      <c r="G31" s="152">
        <f t="shared" si="3"/>
        <v>8.2781993690370665E-3</v>
      </c>
      <c r="H31" s="145"/>
    </row>
    <row r="32" spans="1:8" ht="17.100000000000001" customHeight="1">
      <c r="A32" s="154">
        <v>24</v>
      </c>
      <c r="B32" s="145" t="s">
        <v>414</v>
      </c>
      <c r="C32" s="154"/>
      <c r="D32" s="161">
        <v>31856.615151345599</v>
      </c>
      <c r="E32" s="169"/>
      <c r="F32" s="168"/>
      <c r="G32" s="152">
        <f t="shared" si="3"/>
        <v>7.555416199967184E-3</v>
      </c>
      <c r="H32" s="145"/>
    </row>
    <row r="33" spans="1:8" ht="17.100000000000001" customHeight="1">
      <c r="A33" s="154">
        <v>25</v>
      </c>
      <c r="B33" s="156" t="s">
        <v>415</v>
      </c>
      <c r="C33" s="156"/>
      <c r="D33" s="163">
        <v>5639.2252472544542</v>
      </c>
      <c r="E33" s="164"/>
      <c r="F33" s="171"/>
      <c r="G33" s="165">
        <f t="shared" si="3"/>
        <v>1.3374520044252278E-3</v>
      </c>
      <c r="H33" s="145"/>
    </row>
    <row r="34" spans="1:8" ht="17.100000000000001" customHeight="1">
      <c r="A34" s="145"/>
      <c r="B34" s="145" t="s">
        <v>478</v>
      </c>
      <c r="C34" s="145"/>
      <c r="D34" s="161">
        <f>SUM(D26:D33)</f>
        <v>4216394.478901634</v>
      </c>
      <c r="E34" s="162"/>
      <c r="F34" s="166"/>
      <c r="G34" s="152">
        <f>SUM(G26:G33)</f>
        <v>1</v>
      </c>
      <c r="H34" s="145"/>
    </row>
    <row r="35" spans="1:8">
      <c r="A35" s="145"/>
      <c r="B35" s="145"/>
      <c r="C35" s="145"/>
      <c r="D35" s="145"/>
      <c r="E35" s="145"/>
      <c r="F35" s="145"/>
      <c r="G35" s="145"/>
      <c r="H35" s="145"/>
    </row>
    <row r="36" spans="1:8" ht="4.5" customHeight="1">
      <c r="A36" s="145"/>
      <c r="B36" s="145"/>
      <c r="C36" s="145"/>
      <c r="D36" s="145"/>
      <c r="E36" s="145"/>
      <c r="F36" s="145"/>
      <c r="G36" s="145"/>
      <c r="H36" s="145"/>
    </row>
    <row r="37" spans="1:8" ht="52.5" customHeight="1">
      <c r="A37" s="172" t="s">
        <v>340</v>
      </c>
      <c r="B37" s="175" t="s">
        <v>497</v>
      </c>
      <c r="C37" s="175"/>
      <c r="D37" s="175"/>
      <c r="E37" s="175"/>
      <c r="F37" s="175"/>
      <c r="G37" s="175"/>
      <c r="H37" s="175"/>
    </row>
    <row r="38" spans="1:8" ht="17.25" customHeight="1">
      <c r="A38" s="172"/>
      <c r="B38" s="175"/>
      <c r="C38" s="176"/>
      <c r="D38" s="176"/>
      <c r="E38" s="176"/>
      <c r="F38" s="176"/>
      <c r="G38" s="176"/>
      <c r="H38" s="173"/>
    </row>
    <row r="39" spans="1:8" ht="10.5" customHeight="1">
      <c r="A39" s="174"/>
      <c r="B39" s="175"/>
      <c r="C39" s="175"/>
      <c r="D39" s="175"/>
      <c r="E39" s="175"/>
      <c r="F39" s="175"/>
      <c r="G39" s="175"/>
      <c r="H39" s="175"/>
    </row>
    <row r="40" spans="1:8">
      <c r="A40" s="145" t="s">
        <v>419</v>
      </c>
      <c r="B40" s="145"/>
      <c r="C40" s="145"/>
      <c r="D40" s="145"/>
      <c r="E40" s="145"/>
      <c r="F40" s="145"/>
      <c r="G40" s="145"/>
      <c r="H40" s="145"/>
    </row>
    <row r="41" spans="1:8">
      <c r="A41" s="145"/>
      <c r="B41" s="145" t="s">
        <v>420</v>
      </c>
      <c r="C41" s="145"/>
      <c r="D41" s="145"/>
      <c r="E41" s="145"/>
      <c r="F41" s="145"/>
      <c r="G41" s="145"/>
      <c r="H41" s="145"/>
    </row>
    <row r="42" spans="1:8">
      <c r="A42" s="145"/>
      <c r="B42" s="145" t="s">
        <v>485</v>
      </c>
      <c r="C42" s="145"/>
      <c r="D42" s="145"/>
      <c r="E42" s="145"/>
      <c r="F42" s="145"/>
      <c r="G42" s="145"/>
      <c r="H42" s="145"/>
    </row>
  </sheetData>
  <sheetProtection selectLockedCells="1" selectUnlockedCells="1"/>
  <mergeCells count="3">
    <mergeCell ref="B37:H37"/>
    <mergeCell ref="B38:G38"/>
    <mergeCell ref="B39:H39"/>
  </mergeCells>
  <pageMargins left="0.7" right="0.7" top="0.75" bottom="0.75" header="0.3" footer="0.3"/>
  <pageSetup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46"/>
  <sheetViews>
    <sheetView zoomScaleNormal="100" workbookViewId="0">
      <selection activeCell="P1" sqref="P1:Q1"/>
    </sheetView>
  </sheetViews>
  <sheetFormatPr defaultRowHeight="12.75"/>
  <cols>
    <col min="1" max="1" width="2.85546875" style="1" customWidth="1"/>
    <col min="2" max="2" width="4.85546875" style="1" customWidth="1"/>
    <col min="3" max="3" width="1.42578125" style="1" customWidth="1"/>
    <col min="4" max="4" width="3" style="1" customWidth="1"/>
    <col min="5" max="5" width="5" style="1" customWidth="1"/>
    <col min="6" max="6" width="10.7109375" style="1" customWidth="1"/>
    <col min="7" max="7" width="5" style="1" customWidth="1"/>
    <col min="8" max="8" width="13.28515625" style="1" customWidth="1"/>
    <col min="9" max="9" width="5" style="1" customWidth="1"/>
    <col min="10" max="10" width="13.5703125" style="1" customWidth="1"/>
    <col min="11" max="11" width="5" style="1" customWidth="1"/>
    <col min="12" max="12" width="14.42578125" style="1" bestFit="1" customWidth="1"/>
    <col min="13" max="13" width="5" style="1" customWidth="1"/>
    <col min="14" max="14" width="13.5703125" style="1" customWidth="1"/>
    <col min="15" max="15" width="5" style="1" customWidth="1"/>
    <col min="16" max="16" width="15" style="1" customWidth="1"/>
    <col min="17" max="17" width="2.85546875" style="1" customWidth="1"/>
    <col min="18" max="16384" width="9.140625" style="1"/>
  </cols>
  <sheetData>
    <row r="1" spans="1:17">
      <c r="L1" s="4"/>
      <c r="P1" s="196" t="s">
        <v>43</v>
      </c>
      <c r="Q1" s="196"/>
    </row>
    <row r="5" spans="1:17">
      <c r="A5" s="17"/>
      <c r="B5" s="195" t="s">
        <v>502</v>
      </c>
      <c r="C5" s="195"/>
      <c r="D5" s="195"/>
      <c r="E5" s="195"/>
      <c r="F5" s="195"/>
      <c r="G5" s="195"/>
      <c r="H5" s="195"/>
      <c r="I5" s="195"/>
      <c r="J5" s="195"/>
      <c r="K5" s="195"/>
      <c r="L5" s="195"/>
      <c r="M5" s="195"/>
      <c r="N5" s="195"/>
      <c r="O5" s="195"/>
      <c r="P5" s="195"/>
      <c r="Q5" s="17"/>
    </row>
    <row r="6" spans="1:17">
      <c r="A6" s="17"/>
      <c r="B6" s="196" t="s">
        <v>44</v>
      </c>
      <c r="C6" s="196"/>
      <c r="D6" s="196"/>
      <c r="E6" s="196"/>
      <c r="F6" s="196"/>
      <c r="G6" s="196"/>
      <c r="H6" s="196"/>
      <c r="I6" s="196"/>
      <c r="J6" s="196"/>
      <c r="K6" s="196"/>
      <c r="L6" s="196"/>
      <c r="M6" s="196"/>
      <c r="N6" s="196"/>
      <c r="O6" s="196"/>
      <c r="P6" s="196"/>
      <c r="Q6" s="17"/>
    </row>
    <row r="7" spans="1:17">
      <c r="A7" s="17"/>
      <c r="B7" s="18"/>
      <c r="C7" s="18"/>
      <c r="D7" s="17"/>
      <c r="E7" s="17"/>
      <c r="F7" s="18"/>
      <c r="G7" s="18"/>
      <c r="H7" s="18"/>
      <c r="I7" s="18"/>
      <c r="J7" s="18"/>
      <c r="K7" s="18"/>
      <c r="L7" s="17"/>
      <c r="M7" s="18"/>
      <c r="N7" s="11"/>
      <c r="O7" s="18"/>
      <c r="P7" s="11"/>
      <c r="Q7" s="17"/>
    </row>
    <row r="9" spans="1:17">
      <c r="H9" s="11" t="s">
        <v>31</v>
      </c>
    </row>
    <row r="10" spans="1:17">
      <c r="A10" s="11"/>
      <c r="C10" s="11" t="s">
        <v>34</v>
      </c>
      <c r="F10" s="11" t="s">
        <v>33</v>
      </c>
      <c r="H10" s="11" t="s">
        <v>35</v>
      </c>
      <c r="J10" s="11" t="s">
        <v>32</v>
      </c>
      <c r="K10" s="11"/>
      <c r="L10" s="11" t="s">
        <v>31</v>
      </c>
      <c r="M10" s="11"/>
      <c r="N10" s="11" t="s">
        <v>32</v>
      </c>
      <c r="O10" s="11"/>
      <c r="P10" s="11" t="s">
        <v>31</v>
      </c>
      <c r="Q10" s="11"/>
    </row>
    <row r="11" spans="1:17">
      <c r="A11" s="15"/>
      <c r="B11" s="16"/>
      <c r="C11" s="15" t="s">
        <v>28</v>
      </c>
      <c r="D11" s="16"/>
      <c r="E11" s="16"/>
      <c r="F11" s="15" t="s">
        <v>27</v>
      </c>
      <c r="G11" s="16"/>
      <c r="H11" s="15" t="s">
        <v>30</v>
      </c>
      <c r="I11" s="16"/>
      <c r="J11" s="15" t="s">
        <v>29</v>
      </c>
      <c r="K11" s="15"/>
      <c r="L11" s="15" t="s">
        <v>29</v>
      </c>
      <c r="M11" s="15"/>
      <c r="N11" s="15" t="s">
        <v>26</v>
      </c>
      <c r="O11" s="15"/>
      <c r="P11" s="15" t="s">
        <v>26</v>
      </c>
      <c r="Q11" s="15"/>
    </row>
    <row r="13" spans="1:17">
      <c r="A13" s="3"/>
      <c r="B13" s="4">
        <v>1</v>
      </c>
      <c r="C13" s="11" t="s">
        <v>24</v>
      </c>
      <c r="D13" s="14">
        <v>4</v>
      </c>
      <c r="F13" s="3">
        <v>11013</v>
      </c>
      <c r="H13" s="3">
        <v>2185875</v>
      </c>
      <c r="J13" s="3">
        <v>78371243</v>
      </c>
      <c r="K13" s="6"/>
      <c r="L13" s="3">
        <v>129760961</v>
      </c>
      <c r="M13" s="6"/>
      <c r="N13" s="3">
        <v>76247714</v>
      </c>
      <c r="O13" s="6"/>
      <c r="P13" s="3">
        <v>159852357</v>
      </c>
      <c r="Q13" s="3"/>
    </row>
    <row r="14" spans="1:17">
      <c r="A14" s="3"/>
      <c r="B14" s="12">
        <v>5</v>
      </c>
      <c r="C14" s="11" t="s">
        <v>24</v>
      </c>
      <c r="D14" s="14">
        <v>9</v>
      </c>
      <c r="F14" s="3">
        <v>13502</v>
      </c>
      <c r="H14" s="3">
        <v>5351825</v>
      </c>
      <c r="J14" s="3">
        <v>126945501</v>
      </c>
      <c r="K14" s="6"/>
      <c r="L14" s="3">
        <v>237741938</v>
      </c>
      <c r="M14" s="6"/>
      <c r="N14" s="3">
        <v>119599480</v>
      </c>
      <c r="O14" s="6"/>
      <c r="P14" s="3">
        <v>290914275</v>
      </c>
      <c r="Q14" s="3"/>
    </row>
    <row r="15" spans="1:17">
      <c r="A15" s="3"/>
      <c r="B15" s="12">
        <v>10</v>
      </c>
      <c r="C15" s="11" t="s">
        <v>24</v>
      </c>
      <c r="D15" s="14">
        <v>14</v>
      </c>
      <c r="F15" s="3">
        <v>9425</v>
      </c>
      <c r="H15" s="3">
        <v>10297975</v>
      </c>
      <c r="J15" s="3">
        <v>116435543</v>
      </c>
      <c r="K15" s="6"/>
      <c r="L15" s="3">
        <v>237289756</v>
      </c>
      <c r="M15" s="6"/>
      <c r="N15" s="3">
        <v>105327596</v>
      </c>
      <c r="O15" s="6"/>
      <c r="P15" s="3">
        <v>257381962</v>
      </c>
      <c r="Q15" s="3"/>
    </row>
    <row r="16" spans="1:17">
      <c r="A16" s="3"/>
      <c r="B16" s="12">
        <v>15</v>
      </c>
      <c r="C16" s="11" t="s">
        <v>24</v>
      </c>
      <c r="D16" s="14">
        <v>19</v>
      </c>
      <c r="F16" s="3">
        <v>5120</v>
      </c>
      <c r="H16" s="3">
        <v>3883886</v>
      </c>
      <c r="J16" s="3">
        <v>76266260</v>
      </c>
      <c r="K16" s="6"/>
      <c r="L16" s="3">
        <v>164680211</v>
      </c>
      <c r="M16" s="6"/>
      <c r="N16" s="3">
        <v>69334345</v>
      </c>
      <c r="O16" s="6"/>
      <c r="P16" s="3">
        <v>168506950</v>
      </c>
      <c r="Q16" s="3"/>
    </row>
    <row r="17" spans="1:17">
      <c r="A17" s="3"/>
      <c r="B17" s="12">
        <v>20</v>
      </c>
      <c r="C17" s="11" t="s">
        <v>24</v>
      </c>
      <c r="D17" s="14">
        <v>24</v>
      </c>
      <c r="F17" s="3">
        <v>1886</v>
      </c>
      <c r="H17" s="3">
        <v>2547398</v>
      </c>
      <c r="J17" s="3">
        <v>37439092</v>
      </c>
      <c r="K17" s="6"/>
      <c r="L17" s="3">
        <v>84011435</v>
      </c>
      <c r="M17" s="6"/>
      <c r="N17" s="3">
        <v>34637589</v>
      </c>
      <c r="O17" s="6"/>
      <c r="P17" s="3">
        <v>84402309</v>
      </c>
      <c r="Q17" s="3"/>
    </row>
    <row r="18" spans="1:17">
      <c r="A18" s="7"/>
      <c r="B18" s="194" t="s">
        <v>8</v>
      </c>
      <c r="C18" s="194"/>
      <c r="D18" s="194"/>
      <c r="E18" s="10"/>
      <c r="F18" s="8">
        <v>894</v>
      </c>
      <c r="G18" s="10"/>
      <c r="H18" s="8">
        <v>106229</v>
      </c>
      <c r="I18" s="10"/>
      <c r="J18" s="8">
        <v>9337095</v>
      </c>
      <c r="K18" s="9"/>
      <c r="L18" s="8">
        <v>19286113</v>
      </c>
      <c r="M18" s="9"/>
      <c r="N18" s="8">
        <v>10666343</v>
      </c>
      <c r="O18" s="9"/>
      <c r="P18" s="8">
        <v>21727826</v>
      </c>
      <c r="Q18" s="7"/>
    </row>
    <row r="19" spans="1:17">
      <c r="A19" s="3"/>
      <c r="B19" s="5" t="s">
        <v>25</v>
      </c>
      <c r="C19" s="5"/>
      <c r="D19" s="5"/>
      <c r="E19" s="5"/>
      <c r="F19" s="3">
        <f>SUM(F13:F18)</f>
        <v>41840</v>
      </c>
      <c r="H19" s="3">
        <f>SUM(H13:H18)</f>
        <v>24373188</v>
      </c>
      <c r="J19" s="3">
        <f>SUM(J13:J18)</f>
        <v>444794734</v>
      </c>
      <c r="K19" s="6"/>
      <c r="L19" s="3">
        <f>SUM(L13:L18)</f>
        <v>872770414</v>
      </c>
      <c r="M19" s="6"/>
      <c r="N19" s="3">
        <f>SUM(N13:N18)</f>
        <v>415813067</v>
      </c>
      <c r="O19" s="6"/>
      <c r="P19" s="3">
        <f>SUM(P13:P18)</f>
        <v>982785679</v>
      </c>
      <c r="Q19" s="3"/>
    </row>
    <row r="20" spans="1:17">
      <c r="A20" s="3"/>
      <c r="F20" s="6"/>
      <c r="J20" s="3"/>
      <c r="K20" s="6"/>
      <c r="L20" s="3"/>
      <c r="M20" s="6"/>
      <c r="N20" s="3"/>
      <c r="O20" s="6"/>
      <c r="P20" s="3"/>
      <c r="Q20" s="3"/>
    </row>
    <row r="21" spans="1:17">
      <c r="A21" s="3"/>
      <c r="B21" s="13">
        <v>25</v>
      </c>
      <c r="C21" s="11" t="s">
        <v>24</v>
      </c>
      <c r="D21" s="1" t="s">
        <v>23</v>
      </c>
      <c r="F21" s="3">
        <v>1031</v>
      </c>
      <c r="H21" s="3">
        <v>1734344</v>
      </c>
      <c r="J21" s="3">
        <v>22059863</v>
      </c>
      <c r="K21" s="6"/>
      <c r="L21" s="3">
        <v>52861094</v>
      </c>
      <c r="M21" s="6"/>
      <c r="N21" s="3">
        <v>27135474</v>
      </c>
      <c r="O21" s="6"/>
      <c r="P21" s="3">
        <v>62270952</v>
      </c>
      <c r="Q21" s="3"/>
    </row>
    <row r="22" spans="1:17">
      <c r="A22" s="3"/>
      <c r="B22" s="12">
        <v>30</v>
      </c>
      <c r="C22" s="11" t="s">
        <v>24</v>
      </c>
      <c r="D22" s="1" t="s">
        <v>22</v>
      </c>
      <c r="F22" s="3">
        <v>690</v>
      </c>
      <c r="H22" s="3">
        <v>834305</v>
      </c>
      <c r="J22" s="3">
        <v>16177406</v>
      </c>
      <c r="K22" s="6"/>
      <c r="L22" s="3">
        <v>43633680</v>
      </c>
      <c r="M22" s="6"/>
      <c r="N22" s="3">
        <v>20330150</v>
      </c>
      <c r="O22" s="6"/>
      <c r="P22" s="3">
        <v>50864702</v>
      </c>
      <c r="Q22" s="3"/>
    </row>
    <row r="23" spans="1:17">
      <c r="A23" s="3"/>
      <c r="B23" s="12">
        <v>35</v>
      </c>
      <c r="C23" s="11" t="s">
        <v>24</v>
      </c>
      <c r="D23" s="1" t="s">
        <v>21</v>
      </c>
      <c r="F23" s="3">
        <v>327</v>
      </c>
      <c r="H23" s="3">
        <v>551401</v>
      </c>
      <c r="J23" s="3">
        <v>8475165</v>
      </c>
      <c r="K23" s="6"/>
      <c r="L23" s="3">
        <v>24841232</v>
      </c>
      <c r="M23" s="6"/>
      <c r="N23" s="3">
        <v>12083270</v>
      </c>
      <c r="O23" s="6"/>
      <c r="P23" s="3">
        <v>28839390</v>
      </c>
      <c r="Q23" s="3"/>
    </row>
    <row r="24" spans="1:17">
      <c r="A24" s="3"/>
      <c r="B24" s="12">
        <v>40</v>
      </c>
      <c r="C24" s="11" t="s">
        <v>24</v>
      </c>
      <c r="D24" s="1" t="s">
        <v>20</v>
      </c>
      <c r="F24" s="3">
        <v>219</v>
      </c>
      <c r="H24" s="3">
        <v>354991</v>
      </c>
      <c r="J24" s="3">
        <v>6381728</v>
      </c>
      <c r="K24" s="6"/>
      <c r="L24" s="3">
        <v>19081995</v>
      </c>
      <c r="M24" s="6"/>
      <c r="N24" s="3">
        <v>10486805</v>
      </c>
      <c r="O24" s="6"/>
      <c r="P24" s="3">
        <v>25625000</v>
      </c>
      <c r="Q24" s="3"/>
    </row>
    <row r="25" spans="1:17">
      <c r="A25" s="3"/>
      <c r="B25" s="12">
        <v>45</v>
      </c>
      <c r="C25" s="11" t="s">
        <v>24</v>
      </c>
      <c r="D25" s="1" t="s">
        <v>19</v>
      </c>
      <c r="F25" s="3">
        <v>122</v>
      </c>
      <c r="H25" s="3">
        <v>167300</v>
      </c>
      <c r="J25" s="3">
        <v>4005913</v>
      </c>
      <c r="K25" s="6"/>
      <c r="L25" s="3">
        <v>10951384</v>
      </c>
      <c r="M25" s="6"/>
      <c r="N25" s="3">
        <v>6127479</v>
      </c>
      <c r="O25" s="6"/>
      <c r="P25" s="3">
        <v>14183577</v>
      </c>
      <c r="Q25" s="3"/>
    </row>
    <row r="26" spans="1:17">
      <c r="A26" s="3"/>
      <c r="B26" s="12">
        <v>50</v>
      </c>
      <c r="C26" s="11" t="s">
        <v>24</v>
      </c>
      <c r="D26" s="1" t="s">
        <v>18</v>
      </c>
      <c r="F26" s="3">
        <v>99</v>
      </c>
      <c r="H26" s="3">
        <v>160105</v>
      </c>
      <c r="J26" s="3">
        <v>3046341</v>
      </c>
      <c r="K26" s="6"/>
      <c r="L26" s="3">
        <v>13605987</v>
      </c>
      <c r="M26" s="6"/>
      <c r="N26" s="3">
        <v>8042350</v>
      </c>
      <c r="O26" s="6"/>
      <c r="P26" s="3">
        <v>19218502</v>
      </c>
      <c r="Q26" s="3"/>
    </row>
    <row r="27" spans="1:17">
      <c r="A27" s="3"/>
      <c r="B27" s="12">
        <v>55</v>
      </c>
      <c r="C27" s="11" t="s">
        <v>24</v>
      </c>
      <c r="D27" s="1" t="s">
        <v>17</v>
      </c>
      <c r="F27" s="3">
        <v>63</v>
      </c>
      <c r="H27" s="3">
        <v>116400</v>
      </c>
      <c r="J27" s="3">
        <v>1708806</v>
      </c>
      <c r="K27" s="6"/>
      <c r="L27" s="3">
        <v>6411938</v>
      </c>
      <c r="M27" s="6"/>
      <c r="N27" s="3">
        <v>4935473</v>
      </c>
      <c r="O27" s="6"/>
      <c r="P27" s="3">
        <v>12717754</v>
      </c>
      <c r="Q27" s="3"/>
    </row>
    <row r="28" spans="1:17">
      <c r="A28" s="3"/>
      <c r="B28" s="12">
        <v>60</v>
      </c>
      <c r="C28" s="11" t="s">
        <v>24</v>
      </c>
      <c r="D28" s="1" t="s">
        <v>16</v>
      </c>
      <c r="F28" s="3">
        <v>55</v>
      </c>
      <c r="H28" s="3">
        <v>114104</v>
      </c>
      <c r="J28" s="3">
        <v>2147198</v>
      </c>
      <c r="K28" s="6"/>
      <c r="L28" s="3">
        <v>9312521</v>
      </c>
      <c r="M28" s="6"/>
      <c r="N28" s="3">
        <v>6739654</v>
      </c>
      <c r="O28" s="6"/>
      <c r="P28" s="3">
        <v>14960753</v>
      </c>
      <c r="Q28" s="3"/>
    </row>
    <row r="29" spans="1:17">
      <c r="A29" s="3"/>
      <c r="B29" s="12">
        <v>65</v>
      </c>
      <c r="C29" s="11" t="s">
        <v>24</v>
      </c>
      <c r="D29" s="1" t="s">
        <v>15</v>
      </c>
      <c r="F29" s="3">
        <v>42</v>
      </c>
      <c r="H29" s="3">
        <v>68500</v>
      </c>
      <c r="J29" s="3">
        <v>1577982</v>
      </c>
      <c r="K29" s="6"/>
      <c r="L29" s="3">
        <v>5577524</v>
      </c>
      <c r="M29" s="6"/>
      <c r="N29" s="3">
        <v>5424267</v>
      </c>
      <c r="O29" s="6"/>
      <c r="P29" s="3">
        <v>13429168</v>
      </c>
      <c r="Q29" s="3"/>
    </row>
    <row r="30" spans="1:17">
      <c r="A30" s="3"/>
      <c r="B30" s="12">
        <v>70</v>
      </c>
      <c r="C30" s="11" t="s">
        <v>24</v>
      </c>
      <c r="D30" s="1" t="s">
        <v>14</v>
      </c>
      <c r="F30" s="3">
        <v>50</v>
      </c>
      <c r="H30" s="3">
        <v>144997</v>
      </c>
      <c r="J30" s="3">
        <v>1666375</v>
      </c>
      <c r="K30" s="6"/>
      <c r="L30" s="3">
        <v>11829380</v>
      </c>
      <c r="M30" s="6"/>
      <c r="N30" s="3">
        <v>6606955</v>
      </c>
      <c r="O30" s="6"/>
      <c r="P30" s="3">
        <v>27451294</v>
      </c>
      <c r="Q30" s="3"/>
    </row>
    <row r="31" spans="1:17">
      <c r="A31" s="3"/>
      <c r="B31" s="12">
        <v>75</v>
      </c>
      <c r="C31" s="11" t="s">
        <v>24</v>
      </c>
      <c r="D31" s="1" t="s">
        <v>13</v>
      </c>
      <c r="F31" s="3">
        <v>16</v>
      </c>
      <c r="H31" s="3">
        <v>20325</v>
      </c>
      <c r="J31" s="3">
        <v>947174</v>
      </c>
      <c r="K31" s="6"/>
      <c r="L31" s="3">
        <v>3617219</v>
      </c>
      <c r="M31" s="6"/>
      <c r="N31" s="3">
        <v>1824868</v>
      </c>
      <c r="O31" s="6"/>
      <c r="P31" s="3">
        <v>3923619</v>
      </c>
      <c r="Q31" s="3"/>
    </row>
    <row r="32" spans="1:17">
      <c r="A32" s="3"/>
      <c r="B32" s="12">
        <v>80</v>
      </c>
      <c r="C32" s="11" t="s">
        <v>24</v>
      </c>
      <c r="D32" s="1" t="s">
        <v>12</v>
      </c>
      <c r="F32" s="3">
        <v>22</v>
      </c>
      <c r="H32" s="3">
        <v>36000</v>
      </c>
      <c r="J32" s="3">
        <v>898420</v>
      </c>
      <c r="K32" s="6"/>
      <c r="L32" s="3">
        <v>5447809</v>
      </c>
      <c r="M32" s="6"/>
      <c r="N32" s="3">
        <v>3136626</v>
      </c>
      <c r="O32" s="6"/>
      <c r="P32" s="3">
        <v>10660409</v>
      </c>
      <c r="Q32" s="3"/>
    </row>
    <row r="33" spans="1:17">
      <c r="A33" s="3"/>
      <c r="B33" s="12">
        <v>85</v>
      </c>
      <c r="C33" s="11" t="s">
        <v>24</v>
      </c>
      <c r="D33" s="1" t="s">
        <v>11</v>
      </c>
      <c r="F33" s="3">
        <v>11</v>
      </c>
      <c r="H33" s="3">
        <v>6000</v>
      </c>
      <c r="J33" s="3">
        <v>728717</v>
      </c>
      <c r="K33" s="6"/>
      <c r="L33" s="3">
        <v>3232847</v>
      </c>
      <c r="M33" s="6"/>
      <c r="N33" s="3">
        <v>4433460</v>
      </c>
      <c r="O33" s="6"/>
      <c r="P33" s="3">
        <v>12072310</v>
      </c>
      <c r="Q33" s="3"/>
    </row>
    <row r="34" spans="1:17">
      <c r="A34" s="3"/>
      <c r="B34" s="12">
        <v>90</v>
      </c>
      <c r="C34" s="11" t="s">
        <v>24</v>
      </c>
      <c r="D34" s="1" t="s">
        <v>10</v>
      </c>
      <c r="F34" s="3">
        <v>10</v>
      </c>
      <c r="H34" s="3">
        <v>12000</v>
      </c>
      <c r="J34" s="3">
        <v>402315</v>
      </c>
      <c r="K34" s="6"/>
      <c r="L34" s="3">
        <v>4137769</v>
      </c>
      <c r="M34" s="6"/>
      <c r="N34" s="3">
        <v>2588092</v>
      </c>
      <c r="O34" s="6"/>
      <c r="P34" s="3">
        <v>7547811</v>
      </c>
      <c r="Q34" s="3"/>
    </row>
    <row r="35" spans="1:17">
      <c r="A35" s="3"/>
      <c r="B35" s="12">
        <v>95</v>
      </c>
      <c r="C35" s="11" t="s">
        <v>24</v>
      </c>
      <c r="D35" s="1" t="s">
        <v>9</v>
      </c>
      <c r="F35" s="3">
        <v>19</v>
      </c>
      <c r="H35" s="3">
        <v>36000</v>
      </c>
      <c r="J35" s="3">
        <v>1552137</v>
      </c>
      <c r="K35" s="6"/>
      <c r="L35" s="3">
        <v>7692198</v>
      </c>
      <c r="M35" s="6"/>
      <c r="N35" s="3">
        <v>6480358</v>
      </c>
      <c r="O35" s="6"/>
      <c r="P35" s="3">
        <v>13409246</v>
      </c>
      <c r="Q35" s="3"/>
    </row>
    <row r="36" spans="1:17">
      <c r="A36" s="7"/>
      <c r="B36" s="194" t="s">
        <v>8</v>
      </c>
      <c r="C36" s="194"/>
      <c r="D36" s="194"/>
      <c r="E36" s="10"/>
      <c r="F36" s="8">
        <v>86</v>
      </c>
      <c r="G36" s="10"/>
      <c r="H36" s="8">
        <v>47500</v>
      </c>
      <c r="I36" s="10"/>
      <c r="J36" s="8">
        <v>3206238</v>
      </c>
      <c r="K36" s="9"/>
      <c r="L36" s="8">
        <v>14635348</v>
      </c>
      <c r="M36" s="9"/>
      <c r="N36" s="8">
        <v>7957915</v>
      </c>
      <c r="O36" s="9"/>
      <c r="P36" s="8">
        <v>20599667</v>
      </c>
      <c r="Q36" s="7"/>
    </row>
    <row r="37" spans="1:17">
      <c r="A37" s="3"/>
      <c r="B37" s="5" t="s">
        <v>7</v>
      </c>
      <c r="C37" s="4"/>
      <c r="D37" s="4"/>
      <c r="F37" s="3">
        <f>SUM(F21:F36)</f>
        <v>2862</v>
      </c>
      <c r="H37" s="3">
        <f>SUM(H21:H36)</f>
        <v>4404272</v>
      </c>
      <c r="J37" s="3">
        <f>SUM(J21:J36)</f>
        <v>74981778</v>
      </c>
      <c r="K37" s="6"/>
      <c r="L37" s="3">
        <f>SUM(L21:L36)</f>
        <v>236869925</v>
      </c>
      <c r="M37" s="6"/>
      <c r="N37" s="3">
        <f>SUM(N21:N36)</f>
        <v>134333196</v>
      </c>
      <c r="O37" s="6"/>
      <c r="P37" s="3">
        <f>SUM(P21:P36)</f>
        <v>337774154</v>
      </c>
      <c r="Q37" s="3"/>
    </row>
    <row r="38" spans="1:17">
      <c r="A38" s="2"/>
      <c r="L38" s="2"/>
      <c r="P38" s="2"/>
      <c r="Q38" s="2"/>
    </row>
    <row r="39" spans="1:17">
      <c r="A39" s="3"/>
      <c r="B39" s="5" t="s">
        <v>6</v>
      </c>
      <c r="C39" s="4"/>
      <c r="F39" s="3">
        <v>52</v>
      </c>
      <c r="H39" s="3">
        <v>66000</v>
      </c>
      <c r="J39" s="3">
        <v>8134019</v>
      </c>
      <c r="K39" s="6"/>
      <c r="L39" s="3">
        <v>76037657</v>
      </c>
      <c r="M39" s="6"/>
      <c r="N39" s="3">
        <v>30611706</v>
      </c>
      <c r="O39" s="6"/>
      <c r="P39" s="3">
        <v>126233026</v>
      </c>
      <c r="Q39" s="3"/>
    </row>
    <row r="40" spans="1:17">
      <c r="A40" s="2"/>
      <c r="L40" s="2"/>
      <c r="P40" s="2"/>
      <c r="Q40" s="2"/>
    </row>
    <row r="41" spans="1:17">
      <c r="A41" s="3"/>
      <c r="B41" s="5" t="s">
        <v>5</v>
      </c>
      <c r="C41" s="4"/>
      <c r="F41" s="3">
        <f>F19+F37+F39</f>
        <v>44754</v>
      </c>
      <c r="H41" s="3">
        <f>H19+H37+H39</f>
        <v>28843460</v>
      </c>
      <c r="J41" s="3">
        <f>J19+J37+J39</f>
        <v>527910531</v>
      </c>
      <c r="L41" s="3">
        <f>L19+L37+L39</f>
        <v>1185677996</v>
      </c>
      <c r="N41" s="3">
        <f>N19+N37+N39</f>
        <v>580757969</v>
      </c>
      <c r="P41" s="3">
        <f>P19+P37+P39</f>
        <v>1446792859</v>
      </c>
      <c r="Q41" s="3"/>
    </row>
    <row r="42" spans="1:17">
      <c r="A42" s="2"/>
      <c r="L42" s="2"/>
      <c r="Q42" s="2"/>
    </row>
    <row r="43" spans="1:17">
      <c r="A43" s="2"/>
      <c r="L43" s="2"/>
      <c r="Q43" s="2"/>
    </row>
    <row r="44" spans="1:17">
      <c r="A44" s="2"/>
      <c r="B44" s="1" t="s">
        <v>4</v>
      </c>
      <c r="L44" s="2"/>
      <c r="Q44" s="2"/>
    </row>
    <row r="45" spans="1:17">
      <c r="A45" s="2"/>
      <c r="L45" s="2"/>
      <c r="Q45" s="2"/>
    </row>
    <row r="46" spans="1:17">
      <c r="A46" s="2"/>
      <c r="L46" s="2"/>
      <c r="Q46" s="2"/>
    </row>
  </sheetData>
  <mergeCells count="5">
    <mergeCell ref="B36:D36"/>
    <mergeCell ref="P1:Q1"/>
    <mergeCell ref="B5:P5"/>
    <mergeCell ref="B6:P6"/>
    <mergeCell ref="B18:D18"/>
  </mergeCells>
  <printOptions horizontalCentered="1"/>
  <pageMargins left="0.75" right="0.75" top="1" bottom="1" header="0.5" footer="0.5"/>
  <pageSetup scale="7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20"/>
  <sheetViews>
    <sheetView workbookViewId="0">
      <selection activeCell="V1" sqref="V1"/>
    </sheetView>
  </sheetViews>
  <sheetFormatPr defaultRowHeight="12.75"/>
  <cols>
    <col min="1" max="2" width="9.140625" style="21"/>
    <col min="3" max="3" width="5.5703125" style="21" customWidth="1"/>
    <col min="4" max="4" width="9.42578125" style="21" customWidth="1"/>
    <col min="5" max="5" width="9.7109375" style="21" customWidth="1"/>
    <col min="6" max="6" width="9.28515625" style="21" customWidth="1"/>
    <col min="7" max="7" width="1.42578125" style="21" customWidth="1"/>
    <col min="8" max="8" width="9.42578125" style="21" customWidth="1"/>
    <col min="9" max="9" width="9.7109375" style="21" customWidth="1"/>
    <col min="10" max="10" width="9.28515625" style="21" customWidth="1"/>
    <col min="11" max="11" width="1.42578125" style="21" customWidth="1"/>
    <col min="12" max="12" width="9.42578125" style="21" customWidth="1"/>
    <col min="13" max="13" width="9.7109375" style="21" customWidth="1"/>
    <col min="14" max="14" width="9.28515625" style="21" customWidth="1"/>
    <col min="15" max="15" width="1.42578125" style="21" customWidth="1"/>
    <col min="16" max="16" width="9.42578125" style="21" customWidth="1"/>
    <col min="17" max="18" width="9.28515625" style="21" customWidth="1"/>
    <col min="19" max="19" width="1.42578125" style="21" customWidth="1"/>
    <col min="20" max="22" width="9.28515625" style="21" customWidth="1"/>
    <col min="23" max="23" width="1.42578125" style="21" customWidth="1"/>
    <col min="24" max="16384" width="9.140625" style="21"/>
  </cols>
  <sheetData>
    <row r="1" spans="1:23">
      <c r="A1" s="197" t="s">
        <v>64</v>
      </c>
      <c r="B1" s="197"/>
      <c r="C1" s="197"/>
      <c r="D1" s="197"/>
      <c r="E1" s="197"/>
      <c r="F1" s="197"/>
      <c r="G1" s="197"/>
      <c r="H1" s="197"/>
      <c r="I1" s="197"/>
      <c r="J1" s="197"/>
      <c r="K1" s="197"/>
      <c r="L1" s="197"/>
      <c r="M1" s="197"/>
      <c r="N1" s="197"/>
      <c r="O1" s="197"/>
      <c r="P1" s="197"/>
      <c r="Q1" s="197"/>
      <c r="R1" s="197"/>
      <c r="S1" s="197"/>
      <c r="T1" s="197"/>
      <c r="U1" s="197"/>
      <c r="V1" s="55" t="s">
        <v>466</v>
      </c>
      <c r="W1" s="20"/>
    </row>
    <row r="4" spans="1:23">
      <c r="D4" s="193">
        <v>2020</v>
      </c>
      <c r="E4" s="193"/>
      <c r="F4" s="193"/>
      <c r="H4" s="193">
        <v>2019</v>
      </c>
      <c r="I4" s="193"/>
      <c r="J4" s="193"/>
      <c r="L4" s="193">
        <v>2018</v>
      </c>
      <c r="M4" s="193"/>
      <c r="N4" s="193"/>
      <c r="P4" s="193">
        <v>2017</v>
      </c>
      <c r="Q4" s="193"/>
      <c r="R4" s="193"/>
      <c r="T4" s="193">
        <v>2016</v>
      </c>
      <c r="U4" s="193"/>
      <c r="V4" s="193"/>
    </row>
    <row r="5" spans="1:23">
      <c r="D5" s="23"/>
      <c r="E5" s="23" t="s">
        <v>65</v>
      </c>
      <c r="F5" s="23" t="s">
        <v>65</v>
      </c>
      <c r="H5" s="23"/>
      <c r="I5" s="23" t="s">
        <v>65</v>
      </c>
      <c r="J5" s="23" t="s">
        <v>65</v>
      </c>
      <c r="L5" s="23"/>
      <c r="M5" s="23" t="s">
        <v>65</v>
      </c>
      <c r="N5" s="23" t="s">
        <v>65</v>
      </c>
      <c r="P5" s="23"/>
      <c r="Q5" s="23" t="s">
        <v>65</v>
      </c>
      <c r="R5" s="23" t="s">
        <v>65</v>
      </c>
      <c r="T5" s="23"/>
      <c r="U5" s="23" t="s">
        <v>65</v>
      </c>
      <c r="V5" s="23" t="s">
        <v>65</v>
      </c>
    </row>
    <row r="6" spans="1:23">
      <c r="D6" s="39" t="s">
        <v>66</v>
      </c>
      <c r="E6" s="23" t="s">
        <v>67</v>
      </c>
      <c r="F6" s="23" t="s">
        <v>67</v>
      </c>
      <c r="H6" s="39" t="s">
        <v>66</v>
      </c>
      <c r="I6" s="23" t="s">
        <v>67</v>
      </c>
      <c r="J6" s="23" t="s">
        <v>67</v>
      </c>
      <c r="L6" s="39" t="s">
        <v>66</v>
      </c>
      <c r="M6" s="23" t="s">
        <v>67</v>
      </c>
      <c r="N6" s="23" t="s">
        <v>67</v>
      </c>
      <c r="P6" s="23" t="s">
        <v>66</v>
      </c>
      <c r="Q6" s="23" t="s">
        <v>67</v>
      </c>
      <c r="R6" s="23" t="s">
        <v>67</v>
      </c>
      <c r="T6" s="23" t="s">
        <v>66</v>
      </c>
      <c r="U6" s="23" t="s">
        <v>67</v>
      </c>
      <c r="V6" s="23" t="s">
        <v>67</v>
      </c>
    </row>
    <row r="7" spans="1:23">
      <c r="D7" s="39" t="s">
        <v>68</v>
      </c>
      <c r="E7" s="23" t="s">
        <v>66</v>
      </c>
      <c r="F7" s="23" t="s">
        <v>32</v>
      </c>
      <c r="H7" s="39" t="s">
        <v>68</v>
      </c>
      <c r="I7" s="23" t="s">
        <v>66</v>
      </c>
      <c r="J7" s="23" t="s">
        <v>32</v>
      </c>
      <c r="L7" s="39" t="s">
        <v>68</v>
      </c>
      <c r="M7" s="23" t="s">
        <v>66</v>
      </c>
      <c r="N7" s="23" t="s">
        <v>32</v>
      </c>
      <c r="P7" s="23" t="s">
        <v>68</v>
      </c>
      <c r="Q7" s="23" t="s">
        <v>66</v>
      </c>
      <c r="R7" s="23" t="s">
        <v>32</v>
      </c>
      <c r="T7" s="23" t="s">
        <v>68</v>
      </c>
      <c r="U7" s="23" t="s">
        <v>66</v>
      </c>
      <c r="V7" s="23" t="s">
        <v>32</v>
      </c>
    </row>
    <row r="8" spans="1:23">
      <c r="A8" s="36" t="s">
        <v>69</v>
      </c>
      <c r="D8" s="40" t="s">
        <v>70</v>
      </c>
      <c r="E8" s="41" t="s">
        <v>68</v>
      </c>
      <c r="F8" s="41" t="s">
        <v>47</v>
      </c>
      <c r="H8" s="40" t="s">
        <v>70</v>
      </c>
      <c r="I8" s="41" t="s">
        <v>68</v>
      </c>
      <c r="J8" s="41" t="s">
        <v>47</v>
      </c>
      <c r="L8" s="40" t="s">
        <v>70</v>
      </c>
      <c r="M8" s="41" t="s">
        <v>68</v>
      </c>
      <c r="N8" s="41" t="s">
        <v>47</v>
      </c>
      <c r="P8" s="41" t="s">
        <v>70</v>
      </c>
      <c r="Q8" s="41" t="s">
        <v>68</v>
      </c>
      <c r="R8" s="41" t="s">
        <v>47</v>
      </c>
      <c r="T8" s="41" t="s">
        <v>70</v>
      </c>
      <c r="U8" s="41" t="s">
        <v>68</v>
      </c>
      <c r="V8" s="41" t="s">
        <v>47</v>
      </c>
    </row>
    <row r="9" spans="1:23" ht="25.5" customHeight="1">
      <c r="D9" s="24"/>
      <c r="H9" s="24"/>
      <c r="L9" s="24"/>
    </row>
    <row r="10" spans="1:23">
      <c r="A10" s="21" t="s">
        <v>71</v>
      </c>
      <c r="D10" s="42">
        <v>70622</v>
      </c>
      <c r="E10" s="43">
        <f>D10/D$15</f>
        <v>0.96722591248373624</v>
      </c>
      <c r="F10" s="43">
        <v>1.9E-2</v>
      </c>
      <c r="H10" s="42">
        <v>70595</v>
      </c>
      <c r="I10" s="43">
        <f>H10/H$15</f>
        <v>0.96600938710162976</v>
      </c>
      <c r="J10" s="43">
        <v>1.7999999999999999E-2</v>
      </c>
      <c r="L10" s="42">
        <v>84280</v>
      </c>
      <c r="M10" s="43">
        <f>L10/L$15</f>
        <v>0.96598202824133506</v>
      </c>
      <c r="N10" s="43">
        <v>2.2670812627602999E-2</v>
      </c>
      <c r="P10" s="42">
        <v>79409</v>
      </c>
      <c r="Q10" s="43">
        <f>P10/P$15</f>
        <v>0.96807187789535276</v>
      </c>
      <c r="R10" s="43">
        <v>2.1000000000000001E-2</v>
      </c>
      <c r="T10" s="42">
        <v>61681</v>
      </c>
      <c r="U10" s="43">
        <f>T10/T$15</f>
        <v>0.95545022228418297</v>
      </c>
      <c r="V10" s="43">
        <v>1.7000000000000001E-2</v>
      </c>
    </row>
    <row r="11" spans="1:23">
      <c r="D11" s="44"/>
      <c r="E11" s="43"/>
      <c r="F11" s="43"/>
      <c r="H11" s="44"/>
      <c r="I11" s="43"/>
      <c r="J11" s="43"/>
      <c r="L11" s="44"/>
      <c r="M11" s="43"/>
      <c r="N11" s="43"/>
      <c r="P11" s="44"/>
      <c r="Q11" s="43"/>
      <c r="R11" s="43"/>
      <c r="T11" s="44"/>
      <c r="U11" s="43"/>
      <c r="V11" s="43"/>
    </row>
    <row r="12" spans="1:23">
      <c r="A12" s="22" t="s">
        <v>72</v>
      </c>
      <c r="B12" s="22"/>
      <c r="D12" s="45">
        <v>2393</v>
      </c>
      <c r="E12" s="46">
        <f>D12/D$15</f>
        <v>3.2774087516263782E-2</v>
      </c>
      <c r="F12" s="46">
        <v>6.4937969440998617E-4</v>
      </c>
      <c r="H12" s="45">
        <v>2484</v>
      </c>
      <c r="I12" s="46">
        <f>H12/H$15</f>
        <v>3.3990612898370257E-2</v>
      </c>
      <c r="J12" s="46">
        <v>1E-3</v>
      </c>
      <c r="L12" s="45">
        <v>2968</v>
      </c>
      <c r="M12" s="46">
        <f>L12/L$15</f>
        <v>3.4017971758664958E-2</v>
      </c>
      <c r="N12" s="46">
        <v>7.9833917631081004E-4</v>
      </c>
      <c r="P12" s="45">
        <v>2619</v>
      </c>
      <c r="Q12" s="46">
        <f>P12/P$15</f>
        <v>3.1928122104647197E-2</v>
      </c>
      <c r="R12" s="46">
        <v>1E-3</v>
      </c>
      <c r="T12" s="45">
        <v>2876</v>
      </c>
      <c r="U12" s="46">
        <f>T12/T$15</f>
        <v>4.4549777715817029E-2</v>
      </c>
      <c r="V12" s="46">
        <v>1E-3</v>
      </c>
    </row>
    <row r="13" spans="1:23">
      <c r="D13" s="44"/>
      <c r="E13" s="43"/>
      <c r="F13" s="43"/>
      <c r="H13" s="44"/>
      <c r="I13" s="43"/>
      <c r="J13" s="43"/>
      <c r="L13" s="44"/>
      <c r="M13" s="43"/>
      <c r="N13" s="43"/>
      <c r="P13" s="44"/>
      <c r="Q13" s="25"/>
      <c r="R13" s="25"/>
      <c r="T13" s="44"/>
      <c r="U13" s="25"/>
      <c r="V13" s="25"/>
    </row>
    <row r="14" spans="1:23">
      <c r="A14" s="21" t="s">
        <v>73</v>
      </c>
      <c r="D14" s="44"/>
      <c r="E14" s="43"/>
      <c r="F14" s="43"/>
      <c r="H14" s="44"/>
      <c r="I14" s="43"/>
      <c r="J14" s="43"/>
      <c r="L14" s="44"/>
      <c r="M14" s="43"/>
      <c r="N14" s="43"/>
      <c r="P14" s="44"/>
      <c r="Q14" s="25"/>
      <c r="R14" s="25"/>
      <c r="T14" s="44"/>
      <c r="U14" s="25"/>
      <c r="V14" s="25"/>
    </row>
    <row r="15" spans="1:23">
      <c r="A15" s="21" t="s">
        <v>74</v>
      </c>
      <c r="D15" s="44">
        <f>SUM(D12,D10)</f>
        <v>73015</v>
      </c>
      <c r="E15" s="43">
        <f>SUM(E12,E10)</f>
        <v>1</v>
      </c>
      <c r="F15" s="43">
        <f>SUM(F12,F10)</f>
        <v>1.9649379694409986E-2</v>
      </c>
      <c r="H15" s="44">
        <f>SUM(H12,H10)</f>
        <v>73079</v>
      </c>
      <c r="I15" s="43">
        <f>SUM(I12,I10)</f>
        <v>1</v>
      </c>
      <c r="J15" s="43">
        <f>SUM(J12,J10)</f>
        <v>1.9E-2</v>
      </c>
      <c r="L15" s="44">
        <f>SUM(L12,L10)</f>
        <v>87248</v>
      </c>
      <c r="M15" s="43">
        <f>SUM(M12,M10)</f>
        <v>1</v>
      </c>
      <c r="N15" s="43">
        <f>SUM(N12,N10)</f>
        <v>2.3469151803913811E-2</v>
      </c>
      <c r="P15" s="44">
        <f>SUM(P12,P10)</f>
        <v>82028</v>
      </c>
      <c r="Q15" s="43">
        <f>SUM(Q12,Q10)</f>
        <v>1</v>
      </c>
      <c r="R15" s="43">
        <f>SUM(R12,R10)</f>
        <v>2.2000000000000002E-2</v>
      </c>
      <c r="T15" s="44">
        <f>SUM(T12,T10)</f>
        <v>64557</v>
      </c>
      <c r="U15" s="43">
        <f>SUM(U12,U10)</f>
        <v>1</v>
      </c>
      <c r="V15" s="43">
        <f>SUM(V12,V10)</f>
        <v>1.8000000000000002E-2</v>
      </c>
    </row>
    <row r="17" spans="1:16">
      <c r="P17" s="24"/>
    </row>
    <row r="20" spans="1:16">
      <c r="A20" s="21" t="s">
        <v>75</v>
      </c>
    </row>
  </sheetData>
  <mergeCells count="6">
    <mergeCell ref="A1:U1"/>
    <mergeCell ref="D4:F4"/>
    <mergeCell ref="H4:J4"/>
    <mergeCell ref="L4:N4"/>
    <mergeCell ref="P4:R4"/>
    <mergeCell ref="T4:V4"/>
  </mergeCells>
  <pageMargins left="0.7" right="0.7" top="0.75" bottom="0.75" header="0.3" footer="0.3"/>
  <pageSetup scale="7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J63"/>
  <sheetViews>
    <sheetView tabSelected="1" topLeftCell="A16" workbookViewId="0">
      <selection activeCell="L35" sqref="L35"/>
    </sheetView>
  </sheetViews>
  <sheetFormatPr defaultRowHeight="12.75"/>
  <cols>
    <col min="1" max="2" width="2.85546875" style="21" customWidth="1"/>
    <col min="3" max="3" width="2.5703125" style="21" customWidth="1"/>
    <col min="4" max="4" width="12.42578125" style="21" customWidth="1"/>
    <col min="5" max="5" width="5.140625" style="21" customWidth="1"/>
    <col min="6" max="7" width="4.7109375" style="21" customWidth="1"/>
    <col min="8" max="8" width="8.42578125" style="21" customWidth="1"/>
    <col min="9" max="9" width="1.5703125" style="21" customWidth="1"/>
    <col min="10" max="10" width="8.42578125" style="21" customWidth="1"/>
    <col min="11" max="11" width="1.5703125" style="21" customWidth="1"/>
    <col min="12" max="12" width="8.42578125" style="21" customWidth="1"/>
    <col min="13" max="13" width="1.7109375" style="21" customWidth="1"/>
    <col min="14" max="14" width="8.42578125" style="21" bestFit="1" customWidth="1"/>
    <col min="15" max="15" width="1.7109375" style="21" customWidth="1"/>
    <col min="16" max="16" width="8.42578125" style="21" bestFit="1" customWidth="1"/>
    <col min="17" max="17" width="1.85546875" style="21" customWidth="1"/>
    <col min="18" max="18" width="8.28515625" style="21" customWidth="1"/>
    <col min="19" max="19" width="1.85546875" style="21" customWidth="1"/>
    <col min="20" max="20" width="8.28515625" style="21" customWidth="1"/>
    <col min="21" max="21" width="1.85546875" style="21" customWidth="1"/>
    <col min="22" max="22" width="8.42578125" style="21" bestFit="1" customWidth="1"/>
    <col min="23" max="23" width="1.85546875" style="21" customWidth="1"/>
    <col min="24" max="24" width="8.42578125" style="21" bestFit="1" customWidth="1"/>
    <col min="25" max="25" width="2.140625" style="21" customWidth="1"/>
    <col min="26" max="26" width="8.42578125" style="21" bestFit="1" customWidth="1"/>
    <col min="27" max="27" width="2.140625" style="21" customWidth="1"/>
    <col min="28" max="28" width="8.42578125" style="21" bestFit="1" customWidth="1"/>
    <col min="29" max="29" width="1.7109375" style="21" customWidth="1"/>
    <col min="30" max="30" width="8.42578125" style="21" bestFit="1" customWidth="1"/>
    <col min="31" max="31" width="1.7109375" style="21" customWidth="1"/>
    <col min="32" max="32" width="8.42578125" style="21" bestFit="1" customWidth="1"/>
    <col min="33" max="33" width="1.7109375" style="21" customWidth="1"/>
    <col min="34" max="34" width="9.140625" style="21" customWidth="1"/>
    <col min="35" max="16384" width="9.140625" style="21"/>
  </cols>
  <sheetData>
    <row r="1" spans="1:34">
      <c r="AH1" s="21" t="s">
        <v>467</v>
      </c>
    </row>
    <row r="2" spans="1:34" ht="15.75">
      <c r="A2" s="49" t="s">
        <v>339</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6.6" customHeight="1"/>
    <row r="4" spans="1:34" ht="4.1500000000000004" customHeight="1"/>
    <row r="5" spans="1:34" ht="14.25">
      <c r="H5" s="193">
        <v>2020</v>
      </c>
      <c r="I5" s="193"/>
      <c r="J5" s="193"/>
      <c r="K5" s="50"/>
      <c r="L5" s="125">
        <v>2019</v>
      </c>
      <c r="M5" s="51" t="s">
        <v>340</v>
      </c>
      <c r="N5" s="125">
        <f>L5-1</f>
        <v>2018</v>
      </c>
      <c r="O5" s="51" t="s">
        <v>340</v>
      </c>
      <c r="P5" s="125">
        <f>N5-1</f>
        <v>2017</v>
      </c>
      <c r="Q5" s="51" t="s">
        <v>340</v>
      </c>
      <c r="R5" s="125">
        <f>P5-1</f>
        <v>2016</v>
      </c>
      <c r="S5" s="51"/>
      <c r="T5" s="125">
        <f>R5-1</f>
        <v>2015</v>
      </c>
      <c r="U5" s="51"/>
      <c r="V5" s="125">
        <f>T5-1</f>
        <v>2014</v>
      </c>
      <c r="W5" s="51"/>
      <c r="X5" s="125">
        <f>V5-1</f>
        <v>2013</v>
      </c>
      <c r="Y5" s="51"/>
      <c r="Z5" s="125">
        <f>X5-1</f>
        <v>2012</v>
      </c>
      <c r="AA5" s="51"/>
      <c r="AB5" s="125">
        <f>Z5-1</f>
        <v>2011</v>
      </c>
      <c r="AC5" s="51"/>
      <c r="AD5" s="125">
        <f>AB5-1</f>
        <v>2010</v>
      </c>
      <c r="AE5" s="51"/>
      <c r="AF5" s="125">
        <f>AD5-1</f>
        <v>2009</v>
      </c>
      <c r="AG5" s="51"/>
      <c r="AH5" s="125">
        <f>AF5-1</f>
        <v>2008</v>
      </c>
    </row>
    <row r="6" spans="1:34" s="52" customFormat="1" ht="17.25" customHeight="1">
      <c r="A6" s="36" t="s">
        <v>341</v>
      </c>
      <c r="Q6" s="53"/>
      <c r="R6" s="53"/>
      <c r="T6" s="53"/>
      <c r="V6" s="53"/>
      <c r="X6" s="54"/>
      <c r="Y6" s="54"/>
      <c r="Z6" s="54"/>
      <c r="AA6" s="54"/>
      <c r="AB6" s="54"/>
      <c r="AC6" s="54"/>
      <c r="AD6" s="54"/>
      <c r="AE6" s="54"/>
      <c r="AF6" s="54"/>
      <c r="AG6" s="54"/>
      <c r="AH6" s="54"/>
    </row>
    <row r="7" spans="1:34" ht="12.75" customHeight="1">
      <c r="A7" s="55"/>
      <c r="B7" s="55" t="s">
        <v>342</v>
      </c>
      <c r="C7" s="55"/>
      <c r="D7" s="55"/>
      <c r="E7" s="55"/>
      <c r="F7" s="55"/>
      <c r="G7" s="55"/>
      <c r="H7" s="56">
        <v>14101.2487</v>
      </c>
      <c r="I7" s="55"/>
      <c r="J7" s="56"/>
      <c r="K7" s="56"/>
      <c r="L7" s="56">
        <v>16099.957602</v>
      </c>
      <c r="M7" s="56"/>
      <c r="N7" s="56">
        <v>17426.895842000002</v>
      </c>
      <c r="O7" s="56"/>
      <c r="P7" s="56">
        <v>17671.411530000001</v>
      </c>
      <c r="Q7" s="56"/>
      <c r="R7" s="56">
        <v>17948.854036000001</v>
      </c>
      <c r="T7" s="56">
        <v>17109.741661</v>
      </c>
      <c r="V7" s="56">
        <v>16226.899662</v>
      </c>
      <c r="W7" s="55"/>
      <c r="X7" s="56">
        <v>14382.334778</v>
      </c>
      <c r="Y7" s="55"/>
      <c r="Z7" s="56">
        <v>12084.216489</v>
      </c>
      <c r="AB7" s="56">
        <v>10440.287754000001</v>
      </c>
      <c r="AD7" s="56">
        <v>9632.1790970000002</v>
      </c>
      <c r="AF7" s="56">
        <v>9067.7584360000001</v>
      </c>
      <c r="AH7" s="56">
        <v>10903.579761000001</v>
      </c>
    </row>
    <row r="8" spans="1:34" ht="7.9" customHeight="1"/>
    <row r="9" spans="1:34">
      <c r="H9" s="33"/>
      <c r="P9" s="57"/>
      <c r="Q9" s="57"/>
      <c r="R9" s="57"/>
      <c r="S9" s="57"/>
      <c r="T9" s="57"/>
      <c r="U9" s="57"/>
      <c r="V9" s="57"/>
      <c r="W9" s="57"/>
      <c r="X9" s="57"/>
      <c r="Y9" s="57"/>
      <c r="Z9" s="57"/>
      <c r="AA9" s="57"/>
      <c r="AB9" s="57"/>
      <c r="AC9" s="57"/>
      <c r="AD9" s="57"/>
      <c r="AE9" s="57"/>
      <c r="AF9" s="57"/>
      <c r="AG9" s="57"/>
      <c r="AH9" s="57"/>
    </row>
    <row r="10" spans="1:34">
      <c r="A10" s="36" t="s">
        <v>343</v>
      </c>
      <c r="J10" s="193" t="s">
        <v>344</v>
      </c>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row>
    <row r="11" spans="1:34">
      <c r="A11" s="58">
        <v>1</v>
      </c>
      <c r="B11" s="59" t="s">
        <v>345</v>
      </c>
      <c r="C11" s="59"/>
      <c r="D11" s="59"/>
    </row>
    <row r="12" spans="1:34">
      <c r="A12" s="58"/>
      <c r="B12" s="21" t="s">
        <v>346</v>
      </c>
      <c r="C12" s="21" t="s">
        <v>47</v>
      </c>
    </row>
    <row r="13" spans="1:34">
      <c r="C13" s="59" t="s">
        <v>347</v>
      </c>
      <c r="D13" s="59" t="s">
        <v>348</v>
      </c>
      <c r="H13" s="56">
        <v>3664.7932820000005</v>
      </c>
      <c r="J13" s="25">
        <v>0.2598914011069105</v>
      </c>
      <c r="K13" s="25"/>
      <c r="L13" s="25">
        <v>0.23549047660405137</v>
      </c>
      <c r="M13" s="25"/>
      <c r="N13" s="25">
        <v>0.21416003881800211</v>
      </c>
      <c r="O13" s="25"/>
      <c r="P13" s="25">
        <v>0.20772047755032955</v>
      </c>
      <c r="Q13" s="25"/>
      <c r="R13" s="25">
        <v>0.19834955495539805</v>
      </c>
      <c r="T13" s="25">
        <v>0.20037160109871749</v>
      </c>
      <c r="V13" s="25">
        <v>0.2049544166954004</v>
      </c>
      <c r="X13" s="25">
        <v>0.23056519516375285</v>
      </c>
      <c r="Z13" s="25">
        <v>0.26198646564151268</v>
      </c>
      <c r="AA13" s="25"/>
      <c r="AB13" s="25">
        <v>0.28324198448141735</v>
      </c>
      <c r="AC13" s="25"/>
      <c r="AD13" s="25">
        <v>0.28753606978327551</v>
      </c>
      <c r="AE13" s="25"/>
      <c r="AF13" s="25">
        <v>0.30103796900484614</v>
      </c>
      <c r="AG13" s="25"/>
      <c r="AH13" s="25">
        <v>0.26581032720708869</v>
      </c>
    </row>
    <row r="14" spans="1:34" ht="14.25">
      <c r="C14" s="60" t="s">
        <v>349</v>
      </c>
      <c r="D14" s="22" t="s">
        <v>350</v>
      </c>
      <c r="E14" s="22"/>
      <c r="H14" s="61">
        <v>24.070490678366706</v>
      </c>
      <c r="J14" s="38">
        <v>1.7069758282021298E-3</v>
      </c>
      <c r="K14" s="62"/>
      <c r="L14" s="38">
        <v>2.0803254652835773E-3</v>
      </c>
      <c r="M14" s="62"/>
      <c r="N14" s="38">
        <v>2.352847696268021E-3</v>
      </c>
      <c r="O14" s="62"/>
      <c r="P14" s="38">
        <v>2.6513796122105398E-3</v>
      </c>
      <c r="Q14" s="62"/>
      <c r="R14" s="38">
        <v>2.0118956044950973E-3</v>
      </c>
      <c r="T14" s="38">
        <v>2.7715315038303778E-3</v>
      </c>
      <c r="V14" s="38">
        <v>3.7374293795004853E-3</v>
      </c>
      <c r="X14" s="38">
        <v>3.0924240846370325E-3</v>
      </c>
      <c r="Z14" s="38">
        <v>3.4382550408477712E-3</v>
      </c>
      <c r="AA14" s="25"/>
      <c r="AB14" s="38">
        <v>4.5453365192754044E-3</v>
      </c>
      <c r="AC14" s="25"/>
      <c r="AD14" s="38">
        <v>6.1984304501351405E-3</v>
      </c>
      <c r="AE14" s="25"/>
      <c r="AF14" s="38">
        <v>7.5728448053957783E-3</v>
      </c>
      <c r="AG14" s="25"/>
      <c r="AH14" s="38">
        <v>8.0997298830864043E-3</v>
      </c>
    </row>
    <row r="15" spans="1:34">
      <c r="C15" s="59" t="s">
        <v>351</v>
      </c>
      <c r="D15" s="21" t="s">
        <v>51</v>
      </c>
      <c r="H15" s="56">
        <f>H14+H13</f>
        <v>3688.8637726783672</v>
      </c>
      <c r="J15" s="25">
        <f>SUM(J13:J14)</f>
        <v>0.26159837693511262</v>
      </c>
      <c r="K15" s="25"/>
      <c r="L15" s="25">
        <f>SUM(L13:L14)</f>
        <v>0.23757080206933495</v>
      </c>
      <c r="M15" s="25"/>
      <c r="N15" s="25">
        <f>SUM(N13:N14)</f>
        <v>0.21651288651427014</v>
      </c>
      <c r="O15" s="25"/>
      <c r="P15" s="25">
        <f>SUM(P13:P14)</f>
        <v>0.21037185716254009</v>
      </c>
      <c r="R15" s="25">
        <f>SUM(R13:R14)</f>
        <v>0.20036145055989316</v>
      </c>
      <c r="T15" s="25">
        <f>SUM(T13:T14)</f>
        <v>0.20314313260254788</v>
      </c>
      <c r="V15" s="25">
        <f>SUM(V13:V14)</f>
        <v>0.20869184607490088</v>
      </c>
      <c r="X15" s="25">
        <f>SUM(X13:X14)</f>
        <v>0.23365761924838988</v>
      </c>
      <c r="Y15" s="25"/>
      <c r="Z15" s="25">
        <f>SUM(Z13:Z14)</f>
        <v>0.26542472068236045</v>
      </c>
      <c r="AA15" s="25"/>
      <c r="AB15" s="25">
        <f>SUM(AB13:AB14)</f>
        <v>0.28778732100069276</v>
      </c>
      <c r="AC15" s="25"/>
      <c r="AD15" s="25">
        <f>SUM(AD13:AD14)</f>
        <v>0.29373450023341063</v>
      </c>
      <c r="AE15" s="25"/>
      <c r="AF15" s="25">
        <f>SUM(AF13:AF14)</f>
        <v>0.30861081381024191</v>
      </c>
      <c r="AG15" s="25"/>
      <c r="AH15" s="25">
        <f>SUM(AH13:AH14)</f>
        <v>0.27391005709017507</v>
      </c>
    </row>
    <row r="16" spans="1:34" ht="12.4" customHeight="1">
      <c r="J16" s="25"/>
      <c r="K16" s="25"/>
      <c r="L16" s="25"/>
      <c r="M16" s="25"/>
      <c r="N16" s="25"/>
      <c r="O16" s="25"/>
      <c r="P16" s="25"/>
      <c r="R16" s="25"/>
      <c r="T16" s="25"/>
      <c r="V16" s="25"/>
      <c r="X16" s="25"/>
      <c r="Y16" s="25"/>
      <c r="Z16" s="25"/>
      <c r="AA16" s="25"/>
      <c r="AB16" s="25"/>
      <c r="AC16" s="25"/>
      <c r="AD16" s="25"/>
      <c r="AE16" s="25"/>
      <c r="AF16" s="25"/>
      <c r="AG16" s="25"/>
      <c r="AH16" s="25"/>
    </row>
    <row r="17" spans="1:34">
      <c r="B17" s="21" t="s">
        <v>352</v>
      </c>
      <c r="C17" s="21" t="s">
        <v>353</v>
      </c>
      <c r="J17" s="25"/>
      <c r="K17" s="25"/>
      <c r="L17" s="25"/>
      <c r="M17" s="25"/>
      <c r="N17" s="25"/>
      <c r="O17" s="25"/>
      <c r="P17" s="25"/>
      <c r="R17" s="25"/>
      <c r="T17" s="25"/>
      <c r="V17" s="25"/>
      <c r="X17" s="25"/>
      <c r="Y17" s="25"/>
      <c r="Z17" s="25"/>
      <c r="AA17" s="25"/>
      <c r="AB17" s="25"/>
      <c r="AC17" s="25"/>
      <c r="AD17" s="25"/>
      <c r="AE17" s="25"/>
      <c r="AF17" s="25"/>
      <c r="AG17" s="25"/>
      <c r="AH17" s="25"/>
    </row>
    <row r="18" spans="1:34">
      <c r="C18" s="59" t="s">
        <v>347</v>
      </c>
      <c r="D18" s="59" t="s">
        <v>348</v>
      </c>
      <c r="H18" s="56">
        <v>4155.3390879999997</v>
      </c>
      <c r="J18" s="25">
        <v>0.29467880301976374</v>
      </c>
      <c r="K18" s="25"/>
      <c r="L18" s="25">
        <v>0.28000426003854761</v>
      </c>
      <c r="M18" s="25"/>
      <c r="N18" s="25">
        <v>0.25957807271090244</v>
      </c>
      <c r="O18" s="25"/>
      <c r="P18" s="25">
        <v>0.26054366739089796</v>
      </c>
      <c r="Q18" s="25"/>
      <c r="R18" s="25">
        <v>0.26169695338648974</v>
      </c>
      <c r="T18" s="25">
        <v>0.27742611390910821</v>
      </c>
      <c r="V18" s="25">
        <v>0.30001483508279553</v>
      </c>
      <c r="X18" s="25">
        <v>0.35381728047270739</v>
      </c>
      <c r="Z18" s="25">
        <v>0.39115762509739327</v>
      </c>
      <c r="AA18" s="25"/>
      <c r="AB18" s="25">
        <v>0.41772121073282825</v>
      </c>
      <c r="AC18" s="25"/>
      <c r="AD18" s="25">
        <v>0.43898051712067332</v>
      </c>
      <c r="AE18" s="25"/>
      <c r="AF18" s="25">
        <v>0.44741237943582113</v>
      </c>
      <c r="AG18" s="25"/>
      <c r="AH18" s="25">
        <v>0.37408023643658106</v>
      </c>
    </row>
    <row r="19" spans="1:34" ht="14.25">
      <c r="C19" s="60" t="s">
        <v>349</v>
      </c>
      <c r="D19" s="22" t="s">
        <v>350</v>
      </c>
      <c r="E19" s="22"/>
      <c r="H19" s="61">
        <v>61.055390901633288</v>
      </c>
      <c r="J19" s="38">
        <v>4.3297861204045912E-3</v>
      </c>
      <c r="K19" s="62"/>
      <c r="L19" s="38">
        <v>6.312910654370148E-3</v>
      </c>
      <c r="M19" s="62"/>
      <c r="N19" s="38">
        <v>6.9034650654824017E-3</v>
      </c>
      <c r="O19" s="62"/>
      <c r="P19" s="38">
        <v>7.8081778632188136E-3</v>
      </c>
      <c r="Q19" s="62"/>
      <c r="R19" s="38">
        <v>7.1340789864590042E-3</v>
      </c>
      <c r="T19" s="38">
        <v>9.0919503255110778E-3</v>
      </c>
      <c r="V19" s="38">
        <v>1.0268493175886052E-2</v>
      </c>
      <c r="X19" s="38">
        <v>8.6479862594671143E-3</v>
      </c>
      <c r="Z19" s="38">
        <v>9.4875157894070052E-3</v>
      </c>
      <c r="AA19" s="25"/>
      <c r="AB19" s="38">
        <v>8.4413392500828945E-3</v>
      </c>
      <c r="AC19" s="25"/>
      <c r="AD19" s="38">
        <v>9.6138921267402162E-3</v>
      </c>
      <c r="AE19" s="25"/>
      <c r="AF19" s="38">
        <v>1.1255007216135511E-2</v>
      </c>
      <c r="AG19" s="25"/>
      <c r="AH19" s="38">
        <v>1.1398913283669439E-2</v>
      </c>
    </row>
    <row r="20" spans="1:34">
      <c r="C20" s="59" t="s">
        <v>351</v>
      </c>
      <c r="D20" s="21" t="s">
        <v>354</v>
      </c>
      <c r="H20" s="56">
        <f>H19+H18</f>
        <v>4216.3944789016332</v>
      </c>
      <c r="J20" s="62">
        <f>SUM(J18:J19)</f>
        <v>0.29900858914016831</v>
      </c>
      <c r="K20" s="62"/>
      <c r="L20" s="62">
        <f>SUM(L18:L19)</f>
        <v>0.28631717069291779</v>
      </c>
      <c r="M20" s="62"/>
      <c r="N20" s="62">
        <f>SUM(N18:N19)</f>
        <v>0.26648153777638484</v>
      </c>
      <c r="O20" s="62"/>
      <c r="P20" s="62">
        <f>SUM(P18:P19)</f>
        <v>0.26835184525411676</v>
      </c>
      <c r="R20" s="62">
        <f>SUM(R18:R19)</f>
        <v>0.26883103237294875</v>
      </c>
      <c r="T20" s="62">
        <f>SUM(T18:T19)</f>
        <v>0.28651806423461929</v>
      </c>
      <c r="V20" s="62">
        <f>SUM(V18:V19)</f>
        <v>0.3102833282586816</v>
      </c>
      <c r="X20" s="62">
        <f>SUM(X18:X19)</f>
        <v>0.3624652667321745</v>
      </c>
      <c r="Y20" s="25"/>
      <c r="Z20" s="62">
        <f>SUM(Z18:Z19)</f>
        <v>0.40064514088680026</v>
      </c>
      <c r="AA20" s="25"/>
      <c r="AB20" s="62">
        <f>SUM(AB18:AB19)</f>
        <v>0.42616254998291114</v>
      </c>
      <c r="AC20" s="25"/>
      <c r="AD20" s="62">
        <f>SUM(AD18:AD19)</f>
        <v>0.44859440924741356</v>
      </c>
      <c r="AE20" s="25"/>
      <c r="AF20" s="62">
        <f>SUM(AF18:AF19)</f>
        <v>0.45866738665195667</v>
      </c>
      <c r="AG20" s="25"/>
      <c r="AH20" s="62">
        <f>SUM(AH18:AH19)</f>
        <v>0.38547914972025049</v>
      </c>
    </row>
    <row r="21" spans="1:34" ht="12.4" customHeight="1">
      <c r="J21" s="25"/>
      <c r="K21" s="25"/>
      <c r="L21" s="25"/>
      <c r="M21" s="25"/>
      <c r="N21" s="25"/>
      <c r="O21" s="25"/>
      <c r="P21" s="25"/>
      <c r="R21" s="25"/>
      <c r="T21" s="25"/>
      <c r="V21" s="25"/>
      <c r="X21" s="25"/>
      <c r="Y21" s="25"/>
      <c r="Z21" s="25"/>
      <c r="AA21" s="25"/>
      <c r="AB21" s="25"/>
      <c r="AC21" s="25"/>
      <c r="AD21" s="25"/>
      <c r="AE21" s="25"/>
      <c r="AF21" s="25"/>
      <c r="AG21" s="25"/>
      <c r="AH21" s="25"/>
    </row>
    <row r="22" spans="1:34">
      <c r="B22" s="21" t="s">
        <v>355</v>
      </c>
      <c r="C22" s="21" t="s">
        <v>356</v>
      </c>
      <c r="J22" s="25"/>
      <c r="K22" s="25"/>
      <c r="L22" s="25"/>
      <c r="M22" s="25"/>
      <c r="N22" s="25"/>
      <c r="O22" s="25"/>
      <c r="P22" s="25"/>
      <c r="R22" s="25"/>
      <c r="T22" s="25"/>
      <c r="V22" s="25"/>
      <c r="X22" s="25"/>
      <c r="Y22" s="25"/>
      <c r="Z22" s="25"/>
      <c r="AA22" s="25"/>
      <c r="AB22" s="25"/>
      <c r="AC22" s="25"/>
      <c r="AD22" s="25"/>
      <c r="AE22" s="25"/>
      <c r="AF22" s="25"/>
      <c r="AG22" s="25"/>
      <c r="AH22" s="25"/>
    </row>
    <row r="23" spans="1:34">
      <c r="C23" s="59" t="s">
        <v>347</v>
      </c>
      <c r="D23" s="59" t="s">
        <v>348</v>
      </c>
      <c r="H23" s="56">
        <f>H18+H13</f>
        <v>7820.1323700000003</v>
      </c>
      <c r="J23" s="25">
        <f>J13+J18</f>
        <v>0.55457020412667424</v>
      </c>
      <c r="K23" s="25"/>
      <c r="L23" s="25">
        <f>L13+L18</f>
        <v>0.51549473664259904</v>
      </c>
      <c r="M23" s="25"/>
      <c r="N23" s="25">
        <f>N13+N18</f>
        <v>0.47373811152890455</v>
      </c>
      <c r="O23" s="25"/>
      <c r="P23" s="25">
        <f>P13+P18</f>
        <v>0.46826414494122748</v>
      </c>
      <c r="Q23" s="25"/>
      <c r="R23" s="25">
        <f>R13+R18</f>
        <v>0.46004650834188776</v>
      </c>
      <c r="T23" s="25">
        <f>T13+T18</f>
        <v>0.4777977150078257</v>
      </c>
      <c r="V23" s="25">
        <f>V13+V18</f>
        <v>0.50496925177819596</v>
      </c>
      <c r="X23" s="25">
        <f>X13+X18</f>
        <v>0.58438247563646017</v>
      </c>
      <c r="Z23" s="25">
        <f>Z13+Z18</f>
        <v>0.65314409073890589</v>
      </c>
      <c r="AA23" s="25"/>
      <c r="AB23" s="25">
        <f>AB13+AB18</f>
        <v>0.70096319521424566</v>
      </c>
      <c r="AC23" s="25"/>
      <c r="AD23" s="25">
        <f>AD13+AD18</f>
        <v>0.72651658690394882</v>
      </c>
      <c r="AE23" s="25"/>
      <c r="AF23" s="25">
        <f>AF13+AF18</f>
        <v>0.74845034844066727</v>
      </c>
      <c r="AG23" s="25"/>
      <c r="AH23" s="25">
        <f>AH13+AH18</f>
        <v>0.63989056364366981</v>
      </c>
    </row>
    <row r="24" spans="1:34" ht="14.25">
      <c r="C24" s="63" t="s">
        <v>349</v>
      </c>
      <c r="D24" s="22" t="s">
        <v>350</v>
      </c>
      <c r="E24" s="22"/>
      <c r="H24" s="61">
        <f>H19+H14</f>
        <v>85.125881579999998</v>
      </c>
      <c r="J24" s="38">
        <f>J14+J19</f>
        <v>6.0367619486067208E-3</v>
      </c>
      <c r="K24" s="62"/>
      <c r="L24" s="38">
        <f>L14+L19</f>
        <v>8.3932361196537263E-3</v>
      </c>
      <c r="M24" s="62"/>
      <c r="N24" s="38">
        <f>N14+N19</f>
        <v>9.2563127617504223E-3</v>
      </c>
      <c r="O24" s="62"/>
      <c r="P24" s="38">
        <f>P14+P19</f>
        <v>1.0459557475429353E-2</v>
      </c>
      <c r="Q24" s="62"/>
      <c r="R24" s="38">
        <f>R14+R19</f>
        <v>9.145974590954101E-3</v>
      </c>
      <c r="T24" s="38">
        <f>T14+T19</f>
        <v>1.1863481829341455E-2</v>
      </c>
      <c r="V24" s="38">
        <f>V14+V19</f>
        <v>1.4005922555386538E-2</v>
      </c>
      <c r="X24" s="38">
        <f>X14+X19</f>
        <v>1.1740410344104148E-2</v>
      </c>
      <c r="Z24" s="38">
        <f>Z14+Z19</f>
        <v>1.2925770830254776E-2</v>
      </c>
      <c r="AA24" s="25"/>
      <c r="AB24" s="38">
        <f>AB14+AB19</f>
        <v>1.2986675769358299E-2</v>
      </c>
      <c r="AC24" s="25"/>
      <c r="AD24" s="38">
        <f>AD14+AD19</f>
        <v>1.5812322576875357E-2</v>
      </c>
      <c r="AE24" s="25"/>
      <c r="AF24" s="38">
        <f>AF14+AF19</f>
        <v>1.882785202153129E-2</v>
      </c>
      <c r="AG24" s="25"/>
      <c r="AH24" s="38">
        <f>AH14+AH19</f>
        <v>1.9498643166755841E-2</v>
      </c>
    </row>
    <row r="25" spans="1:34">
      <c r="C25" s="59" t="s">
        <v>351</v>
      </c>
      <c r="D25" s="21" t="s">
        <v>357</v>
      </c>
      <c r="H25" s="56">
        <f>H24+H23</f>
        <v>7905.2582515800004</v>
      </c>
      <c r="J25" s="25">
        <f>SUM(J23:J24)</f>
        <v>0.56060696607528093</v>
      </c>
      <c r="K25" s="25"/>
      <c r="L25" s="62">
        <f>SUM(L23:L24)</f>
        <v>0.52388797276225274</v>
      </c>
      <c r="M25" s="25"/>
      <c r="N25" s="62">
        <f>SUM(N23:N24)</f>
        <v>0.48299442429065498</v>
      </c>
      <c r="O25" s="25"/>
      <c r="P25" s="62">
        <f>SUM(P23:P24)</f>
        <v>0.47872370241665685</v>
      </c>
      <c r="R25" s="62">
        <f>SUM(R23:R24)</f>
        <v>0.46919248293284188</v>
      </c>
      <c r="T25" s="62">
        <f>SUM(T23:T24)</f>
        <v>0.48966119683716713</v>
      </c>
      <c r="V25" s="62">
        <f>SUM(V23:V24)</f>
        <v>0.51897517433358253</v>
      </c>
      <c r="X25" s="62">
        <f>SUM(X23:X24)</f>
        <v>0.59612288598056429</v>
      </c>
      <c r="Y25" s="25"/>
      <c r="Z25" s="62">
        <f>SUM(Z23:Z24)</f>
        <v>0.6660698615691607</v>
      </c>
      <c r="AA25" s="25"/>
      <c r="AB25" s="62">
        <f>SUM(AB23:AB24)</f>
        <v>0.71394987098360396</v>
      </c>
      <c r="AC25" s="25"/>
      <c r="AD25" s="62">
        <f>SUM(AD23:AD24)</f>
        <v>0.7423289094808242</v>
      </c>
      <c r="AE25" s="25"/>
      <c r="AF25" s="62">
        <f>SUM(AF23:AF24)</f>
        <v>0.76727820046219852</v>
      </c>
      <c r="AG25" s="25"/>
      <c r="AH25" s="62">
        <f>SUM(AH23:AH24)</f>
        <v>0.65938920681042568</v>
      </c>
    </row>
    <row r="26" spans="1:34">
      <c r="J26" s="25"/>
      <c r="K26" s="25"/>
      <c r="L26" s="25"/>
      <c r="M26" s="25"/>
      <c r="N26" s="25"/>
      <c r="O26" s="25"/>
      <c r="P26" s="25"/>
      <c r="R26" s="25"/>
      <c r="T26" s="25"/>
      <c r="V26" s="25"/>
      <c r="X26" s="25"/>
      <c r="Y26" s="25"/>
      <c r="Z26" s="25"/>
      <c r="AA26" s="25"/>
      <c r="AB26" s="25"/>
      <c r="AC26" s="25"/>
      <c r="AD26" s="25"/>
      <c r="AE26" s="25"/>
      <c r="AF26" s="25"/>
      <c r="AG26" s="25"/>
      <c r="AH26" s="25"/>
    </row>
    <row r="27" spans="1:34" ht="14.25">
      <c r="A27" s="21">
        <v>2</v>
      </c>
      <c r="B27" s="21" t="s">
        <v>358</v>
      </c>
      <c r="H27" s="56">
        <v>-697.59443100000021</v>
      </c>
      <c r="J27" s="25">
        <v>-4.9470401227658667E-2</v>
      </c>
      <c r="K27" s="25"/>
      <c r="L27" s="25">
        <v>-3.3478364994765197E-2</v>
      </c>
      <c r="M27" s="25"/>
      <c r="N27" s="25">
        <v>-4.6208074019657645E-2</v>
      </c>
      <c r="O27" s="25"/>
      <c r="P27" s="25">
        <v>6.8411552464139769E-2</v>
      </c>
      <c r="Q27" s="25"/>
      <c r="R27" s="25">
        <v>0.13800794245870593</v>
      </c>
      <c r="T27" s="25">
        <v>0.14385886325861336</v>
      </c>
      <c r="V27" s="25">
        <v>0.17499825999725227</v>
      </c>
      <c r="X27" s="25">
        <v>0.13262841342824427</v>
      </c>
      <c r="Z27" s="25">
        <v>0.11022005946454373</v>
      </c>
      <c r="AA27" s="25"/>
      <c r="AB27" s="25">
        <v>3.9370949219528543E-2</v>
      </c>
      <c r="AC27" s="25"/>
      <c r="AD27" s="25">
        <v>1.2696988165231571E-2</v>
      </c>
      <c r="AE27" s="25"/>
      <c r="AF27" s="25">
        <v>-1.6902455560738328E-2</v>
      </c>
      <c r="AG27" s="25"/>
      <c r="AH27" s="25">
        <v>-1.0211382173609396E-3</v>
      </c>
    </row>
    <row r="28" spans="1:34">
      <c r="J28" s="25"/>
      <c r="K28" s="25"/>
      <c r="L28" s="25"/>
      <c r="M28" s="25"/>
      <c r="N28" s="25"/>
      <c r="O28" s="25"/>
      <c r="P28" s="25"/>
      <c r="R28" s="25"/>
      <c r="T28" s="25"/>
      <c r="V28" s="25"/>
      <c r="X28" s="25"/>
      <c r="Y28" s="25"/>
      <c r="Z28" s="25"/>
      <c r="AA28" s="25"/>
      <c r="AB28" s="25"/>
      <c r="AC28" s="25"/>
      <c r="AD28" s="25"/>
      <c r="AE28" s="25"/>
      <c r="AF28" s="25"/>
      <c r="AG28" s="25"/>
      <c r="AH28" s="25"/>
    </row>
    <row r="29" spans="1:34">
      <c r="A29" s="21">
        <v>3</v>
      </c>
      <c r="B29" s="21" t="s">
        <v>359</v>
      </c>
      <c r="H29" s="56">
        <f>+H27+H23</f>
        <v>7122.5379389999998</v>
      </c>
      <c r="J29" s="25">
        <f>SUM(J23,J27)</f>
        <v>0.50509980289901557</v>
      </c>
      <c r="K29" s="25"/>
      <c r="L29" s="25">
        <f>SUM(L23,L27)</f>
        <v>0.48201637164783384</v>
      </c>
      <c r="M29" s="25"/>
      <c r="N29" s="25">
        <f>SUM(N23,N27)</f>
        <v>0.4275300375092469</v>
      </c>
      <c r="O29" s="25"/>
      <c r="P29" s="25">
        <f>SUM(P23,P27)</f>
        <v>0.53667569740536725</v>
      </c>
      <c r="R29" s="25">
        <f>SUM(R23,R27)</f>
        <v>0.59805445080059372</v>
      </c>
      <c r="T29" s="25">
        <f>SUM(T23,T27)</f>
        <v>0.62165657826643905</v>
      </c>
      <c r="V29" s="25">
        <f>SUM(V23,V27)</f>
        <v>0.67996751177544823</v>
      </c>
      <c r="X29" s="25">
        <f>SUM(X23,X27)</f>
        <v>0.71701088906470445</v>
      </c>
      <c r="Y29" s="25"/>
      <c r="Z29" s="25">
        <f>SUM(Z23,Z27)</f>
        <v>0.76336415020344961</v>
      </c>
      <c r="AA29" s="25"/>
      <c r="AB29" s="25">
        <f>SUM(AB23,AB27)</f>
        <v>0.74033414443377421</v>
      </c>
      <c r="AC29" s="25"/>
      <c r="AD29" s="25">
        <f>SUM(AD23,AD27)</f>
        <v>0.7392135750691804</v>
      </c>
      <c r="AE29" s="25"/>
      <c r="AF29" s="25">
        <f>SUM(AF23,AF27)</f>
        <v>0.73154789287992894</v>
      </c>
      <c r="AG29" s="25"/>
      <c r="AH29" s="25">
        <f>SUM(AH23,AH27)</f>
        <v>0.63886942542630887</v>
      </c>
    </row>
    <row r="30" spans="1:34">
      <c r="B30" s="21" t="s">
        <v>360</v>
      </c>
      <c r="J30" s="25"/>
      <c r="K30" s="25"/>
      <c r="L30" s="25"/>
      <c r="M30" s="25"/>
      <c r="N30" s="25"/>
      <c r="O30" s="25"/>
      <c r="P30" s="25"/>
      <c r="R30" s="25"/>
      <c r="T30" s="25"/>
      <c r="V30" s="25"/>
      <c r="X30" s="25"/>
      <c r="Y30" s="25"/>
      <c r="Z30" s="25"/>
      <c r="AA30" s="25"/>
      <c r="AB30" s="25"/>
      <c r="AC30" s="25"/>
      <c r="AD30" s="25"/>
      <c r="AE30" s="25"/>
      <c r="AF30" s="25"/>
      <c r="AG30" s="25"/>
      <c r="AH30" s="25"/>
    </row>
    <row r="31" spans="1:34" ht="7.15" customHeight="1">
      <c r="J31" s="25"/>
      <c r="K31" s="25"/>
      <c r="L31" s="25"/>
      <c r="M31" s="25"/>
      <c r="N31" s="25"/>
      <c r="O31" s="25"/>
      <c r="P31" s="25"/>
      <c r="R31" s="25"/>
      <c r="T31" s="25"/>
      <c r="V31" s="25"/>
      <c r="X31" s="25"/>
      <c r="Y31" s="25"/>
      <c r="Z31" s="25"/>
      <c r="AA31" s="25"/>
      <c r="AB31" s="25"/>
      <c r="AC31" s="25"/>
      <c r="AD31" s="25"/>
      <c r="AE31" s="25"/>
      <c r="AF31" s="25"/>
      <c r="AG31" s="25"/>
      <c r="AH31" s="25"/>
    </row>
    <row r="32" spans="1:34">
      <c r="A32" s="21">
        <v>4</v>
      </c>
      <c r="B32" s="21" t="s">
        <v>361</v>
      </c>
      <c r="J32" s="25"/>
      <c r="K32" s="25"/>
      <c r="L32" s="25"/>
      <c r="M32" s="25"/>
      <c r="N32" s="25"/>
      <c r="O32" s="25"/>
      <c r="P32" s="25"/>
      <c r="R32" s="25"/>
      <c r="T32" s="25"/>
      <c r="V32" s="25"/>
      <c r="X32" s="25"/>
      <c r="Y32" s="25"/>
      <c r="Z32" s="25"/>
      <c r="AA32" s="25"/>
      <c r="AB32" s="25"/>
      <c r="AC32" s="25"/>
      <c r="AD32" s="25"/>
      <c r="AE32" s="25"/>
      <c r="AF32" s="25"/>
      <c r="AG32" s="25"/>
      <c r="AH32" s="25"/>
    </row>
    <row r="33" spans="1:34">
      <c r="B33" s="21" t="s">
        <v>346</v>
      </c>
      <c r="C33" s="21" t="s">
        <v>362</v>
      </c>
      <c r="H33" s="56">
        <v>1045.915995288841</v>
      </c>
      <c r="J33" s="25">
        <f>H33/H$7</f>
        <v>7.4171870700276421E-2</v>
      </c>
      <c r="K33" s="25"/>
      <c r="L33" s="25">
        <v>7.1531708421476256E-2</v>
      </c>
      <c r="M33" s="25"/>
      <c r="N33" s="25">
        <v>9.1378529556443988E-2</v>
      </c>
      <c r="O33" s="25"/>
      <c r="P33" s="25">
        <v>9.4270214793420529E-2</v>
      </c>
      <c r="Q33" s="25"/>
      <c r="R33" s="25">
        <v>9.6906700129651538E-2</v>
      </c>
      <c r="T33" s="25">
        <v>0.11778057896805941</v>
      </c>
      <c r="V33" s="25">
        <v>0.11620320487739008</v>
      </c>
      <c r="X33" s="25">
        <v>0.1197394110472851</v>
      </c>
      <c r="Z33" s="25">
        <v>0.11739463441052084</v>
      </c>
      <c r="AA33" s="25"/>
      <c r="AB33" s="25">
        <v>0.11422226920632524</v>
      </c>
      <c r="AC33" s="25"/>
      <c r="AD33" s="25">
        <v>9.9442779042497487E-2</v>
      </c>
      <c r="AE33" s="25"/>
      <c r="AF33" s="25">
        <v>9.7951311738182056E-2</v>
      </c>
      <c r="AG33" s="25"/>
      <c r="AH33" s="25">
        <v>7.6299070922696402E-2</v>
      </c>
    </row>
    <row r="34" spans="1:34" ht="14.25">
      <c r="B34" s="21" t="s">
        <v>352</v>
      </c>
      <c r="C34" s="60" t="s">
        <v>363</v>
      </c>
      <c r="D34" s="22"/>
      <c r="E34" s="22"/>
      <c r="H34" s="61">
        <v>687.66539541222187</v>
      </c>
      <c r="J34" s="38">
        <f>H34/H$7</f>
        <v>4.8766276664010746E-2</v>
      </c>
      <c r="K34" s="62"/>
      <c r="L34" s="38">
        <v>5.6365808711776259E-2</v>
      </c>
      <c r="M34" s="62"/>
      <c r="N34" s="38">
        <v>5.5877016708800319E-2</v>
      </c>
      <c r="O34" s="62"/>
      <c r="P34" s="38">
        <v>9.3923506584204036E-2</v>
      </c>
      <c r="Q34" s="62"/>
      <c r="R34" s="38">
        <v>6.1066625744030004E-2</v>
      </c>
      <c r="T34" s="38">
        <v>6.1882240931760868E-2</v>
      </c>
      <c r="V34" s="38">
        <v>6.1414742707362198E-2</v>
      </c>
      <c r="X34" s="38">
        <v>6.298026025341609E-2</v>
      </c>
      <c r="Z34" s="38">
        <v>6.246347180266968E-2</v>
      </c>
      <c r="AA34" s="25"/>
      <c r="AB34" s="38">
        <v>0.13918008943262883</v>
      </c>
      <c r="AC34" s="25"/>
      <c r="AD34" s="38">
        <v>0.10163070952087375</v>
      </c>
      <c r="AE34" s="25"/>
      <c r="AF34" s="38">
        <v>0.10981817838592625</v>
      </c>
      <c r="AG34" s="25"/>
      <c r="AH34" s="38">
        <v>9.0634594951965991E-2</v>
      </c>
    </row>
    <row r="35" spans="1:34">
      <c r="B35" s="21" t="s">
        <v>355</v>
      </c>
      <c r="C35" s="21" t="s">
        <v>364</v>
      </c>
      <c r="H35" s="56">
        <f>H34+H33</f>
        <v>1733.5813907010629</v>
      </c>
      <c r="J35" s="25">
        <f>SUM(J33:J34)</f>
        <v>0.12293814736428717</v>
      </c>
      <c r="K35" s="25"/>
      <c r="L35" s="25">
        <f>SUM(L33:L34)</f>
        <v>0.12789751713325251</v>
      </c>
      <c r="M35" s="25"/>
      <c r="N35" s="25">
        <f>SUM(N33:N34)</f>
        <v>0.14725554626524431</v>
      </c>
      <c r="O35" s="25"/>
      <c r="P35" s="25">
        <f>SUM(P33:P34)</f>
        <v>0.18819372137762458</v>
      </c>
      <c r="R35" s="25">
        <f>SUM(R33:R34)</f>
        <v>0.15797332587368154</v>
      </c>
      <c r="T35" s="25">
        <f>SUM(T33:T34)</f>
        <v>0.17966281989982028</v>
      </c>
      <c r="V35" s="25">
        <f>SUM(V33:V34)</f>
        <v>0.17761794758475227</v>
      </c>
      <c r="X35" s="25">
        <f>SUM(X33:X34)</f>
        <v>0.18271967130070119</v>
      </c>
      <c r="Y35" s="25"/>
      <c r="Z35" s="25">
        <f>SUM(Z33:Z34)</f>
        <v>0.17985810621319051</v>
      </c>
      <c r="AA35" s="25"/>
      <c r="AB35" s="25">
        <f>SUM(AB33:AB34)</f>
        <v>0.25340235863895405</v>
      </c>
      <c r="AC35" s="25"/>
      <c r="AD35" s="25">
        <f>SUM(AD33:AD34)</f>
        <v>0.20107348856337123</v>
      </c>
      <c r="AE35" s="25"/>
      <c r="AF35" s="25">
        <f>SUM(AF33:AF34)</f>
        <v>0.20776949012410831</v>
      </c>
      <c r="AG35" s="25"/>
      <c r="AH35" s="25">
        <f>SUM(AH33:AH34)</f>
        <v>0.16693366587466241</v>
      </c>
    </row>
    <row r="36" spans="1:34">
      <c r="J36" s="25"/>
      <c r="K36" s="25"/>
      <c r="L36" s="25"/>
      <c r="M36" s="25"/>
      <c r="N36" s="25"/>
      <c r="O36" s="25"/>
      <c r="P36" s="25"/>
      <c r="R36" s="25"/>
      <c r="T36" s="25"/>
      <c r="V36" s="25"/>
      <c r="X36" s="25"/>
      <c r="Y36" s="25"/>
      <c r="Z36" s="25"/>
      <c r="AA36" s="25"/>
      <c r="AB36" s="25"/>
      <c r="AC36" s="25"/>
      <c r="AD36" s="25"/>
      <c r="AE36" s="25"/>
      <c r="AF36" s="25"/>
      <c r="AG36" s="25"/>
      <c r="AH36" s="25"/>
    </row>
    <row r="37" spans="1:34">
      <c r="A37" s="21">
        <v>5</v>
      </c>
      <c r="B37" s="21" t="s">
        <v>365</v>
      </c>
      <c r="H37" s="56">
        <v>1207.1971387820508</v>
      </c>
      <c r="J37" s="25">
        <v>8.5609236775041828E-2</v>
      </c>
      <c r="K37" s="25"/>
      <c r="L37" s="25">
        <v>8.4493017815893218E-2</v>
      </c>
      <c r="M37" s="25"/>
      <c r="N37" s="25">
        <v>7.7241770791273298E-2</v>
      </c>
      <c r="O37" s="25"/>
      <c r="P37" s="25">
        <v>7.9416158665224487E-2</v>
      </c>
      <c r="Q37" s="25"/>
      <c r="R37" s="25">
        <v>7.757589015429911E-2</v>
      </c>
      <c r="T37" s="25">
        <v>7.3375231046109768E-2</v>
      </c>
      <c r="V37" s="25">
        <v>7.3025245154415053E-2</v>
      </c>
      <c r="X37" s="25">
        <v>7.3924497633520117E-2</v>
      </c>
      <c r="Z37" s="25">
        <v>7.8313644350355455E-2</v>
      </c>
      <c r="AA37" s="25"/>
      <c r="AB37" s="25">
        <v>8.2078446378194322E-2</v>
      </c>
      <c r="AC37" s="25"/>
      <c r="AD37" s="25">
        <v>7.6192755551988969E-2</v>
      </c>
      <c r="AE37" s="25"/>
      <c r="AF37" s="25">
        <v>7.6987840037638505E-2</v>
      </c>
      <c r="AG37" s="25"/>
      <c r="AH37" s="25">
        <v>7.3604394276860372E-2</v>
      </c>
    </row>
    <row r="38" spans="1:34">
      <c r="J38" s="25"/>
      <c r="K38" s="25"/>
      <c r="L38" s="25"/>
      <c r="M38" s="25"/>
      <c r="N38" s="25"/>
      <c r="O38" s="25"/>
      <c r="P38" s="25"/>
      <c r="Q38" s="25"/>
      <c r="R38" s="25"/>
      <c r="T38" s="25"/>
      <c r="V38" s="25"/>
      <c r="X38" s="25"/>
      <c r="Z38" s="25"/>
      <c r="AA38" s="25"/>
      <c r="AB38" s="25"/>
      <c r="AC38" s="25"/>
      <c r="AD38" s="25"/>
      <c r="AE38" s="25"/>
      <c r="AF38" s="25"/>
      <c r="AG38" s="25"/>
      <c r="AH38" s="25"/>
    </row>
    <row r="39" spans="1:34">
      <c r="A39" s="21">
        <v>6</v>
      </c>
      <c r="B39" s="21" t="s">
        <v>366</v>
      </c>
      <c r="H39" s="56">
        <v>609.46862646509851</v>
      </c>
      <c r="J39" s="25">
        <v>4.322089762625763E-2</v>
      </c>
      <c r="K39" s="25"/>
      <c r="L39" s="25">
        <v>4.2406545730143394E-2</v>
      </c>
      <c r="M39" s="25"/>
      <c r="N39" s="25">
        <v>3.6145730508069442E-2</v>
      </c>
      <c r="O39" s="25"/>
      <c r="P39" s="25">
        <v>3.814484512642622E-2</v>
      </c>
      <c r="Q39" s="25"/>
      <c r="R39" s="25">
        <v>3.7692293011452813E-2</v>
      </c>
      <c r="T39" s="25">
        <v>3.4892921580516371E-2</v>
      </c>
      <c r="V39" s="25">
        <v>3.4617479972900045E-2</v>
      </c>
      <c r="X39" s="25">
        <v>3.5855246842832707E-2</v>
      </c>
      <c r="Z39" s="25">
        <v>3.6797022113809086E-2</v>
      </c>
      <c r="AA39" s="25"/>
      <c r="AB39" s="25">
        <v>4.886066838150644E-2</v>
      </c>
      <c r="AC39" s="25"/>
      <c r="AD39" s="25">
        <v>5.4652182085585865E-2</v>
      </c>
      <c r="AE39" s="25"/>
      <c r="AF39" s="25">
        <v>5.6357653379022904E-2</v>
      </c>
      <c r="AG39" s="25"/>
      <c r="AH39" s="25">
        <v>4.6980798263969004E-2</v>
      </c>
    </row>
    <row r="40" spans="1:34">
      <c r="J40" s="25"/>
      <c r="K40" s="25"/>
      <c r="L40" s="25"/>
      <c r="M40" s="25"/>
      <c r="N40" s="25"/>
      <c r="O40" s="25"/>
      <c r="P40" s="25"/>
      <c r="Q40" s="25"/>
      <c r="R40" s="25"/>
      <c r="T40" s="25"/>
      <c r="V40" s="25"/>
      <c r="X40" s="25"/>
      <c r="Z40" s="25"/>
      <c r="AA40" s="25"/>
      <c r="AB40" s="25"/>
      <c r="AC40" s="25"/>
      <c r="AD40" s="25"/>
      <c r="AE40" s="25"/>
      <c r="AF40" s="25"/>
      <c r="AG40" s="25"/>
      <c r="AH40" s="25"/>
    </row>
    <row r="41" spans="1:34">
      <c r="A41" s="21">
        <v>7</v>
      </c>
      <c r="B41" s="21" t="s">
        <v>367</v>
      </c>
      <c r="H41" s="56">
        <v>963.01168637267972</v>
      </c>
      <c r="J41" s="25">
        <v>6.8292653144446686E-2</v>
      </c>
      <c r="K41" s="25"/>
      <c r="L41" s="25">
        <v>5.9547342554444813E-2</v>
      </c>
      <c r="M41" s="25"/>
      <c r="N41" s="25">
        <v>5.5160326709836269E-2</v>
      </c>
      <c r="O41" s="25"/>
      <c r="P41" s="25">
        <v>5.4983561653465123E-2</v>
      </c>
      <c r="Q41" s="25"/>
      <c r="R41" s="25">
        <v>4.760847032225355E-2</v>
      </c>
      <c r="T41" s="25">
        <v>4.7216839084943549E-2</v>
      </c>
      <c r="V41" s="25">
        <v>5.013443942822296E-2</v>
      </c>
      <c r="X41" s="25">
        <v>5.0433148281682175E-2</v>
      </c>
      <c r="Z41" s="25">
        <v>6.5250224008166824E-2</v>
      </c>
      <c r="AA41" s="25"/>
      <c r="AB41" s="25">
        <v>7.561248848907326E-2</v>
      </c>
      <c r="AC41" s="25"/>
      <c r="AD41" s="25">
        <v>7.2674484311732207E-2</v>
      </c>
      <c r="AE41" s="25"/>
      <c r="AF41" s="25">
        <v>7.2207172244703799E-2</v>
      </c>
      <c r="AG41" s="25"/>
      <c r="AH41" s="25">
        <v>6.4287170051594941E-2</v>
      </c>
    </row>
    <row r="42" spans="1:34">
      <c r="J42" s="25"/>
      <c r="K42" s="25"/>
      <c r="L42" s="25"/>
      <c r="M42" s="25"/>
      <c r="N42" s="25"/>
      <c r="O42" s="25"/>
      <c r="P42" s="25"/>
      <c r="Q42" s="25"/>
      <c r="R42" s="25"/>
      <c r="T42" s="25"/>
      <c r="V42" s="25"/>
      <c r="X42" s="25"/>
      <c r="Z42" s="25"/>
      <c r="AA42" s="25"/>
      <c r="AB42" s="25"/>
      <c r="AC42" s="25"/>
      <c r="AD42" s="25"/>
      <c r="AE42" s="25"/>
      <c r="AF42" s="25"/>
      <c r="AG42" s="25"/>
      <c r="AH42" s="25"/>
    </row>
    <row r="43" spans="1:34">
      <c r="A43" s="21">
        <v>8</v>
      </c>
      <c r="B43" s="21" t="s">
        <v>368</v>
      </c>
      <c r="H43" s="56">
        <v>340.197828392112</v>
      </c>
      <c r="J43" s="25">
        <v>2.4125369010200636E-2</v>
      </c>
      <c r="K43" s="25"/>
      <c r="L43" s="25">
        <v>2.0445238656726827E-2</v>
      </c>
      <c r="M43" s="25"/>
      <c r="N43" s="25">
        <v>2.1211969455591596E-2</v>
      </c>
      <c r="O43" s="25"/>
      <c r="P43" s="25">
        <v>1.9697507496213611E-2</v>
      </c>
      <c r="Q43" s="25"/>
      <c r="R43" s="25">
        <v>2.1290167899345191E-2</v>
      </c>
      <c r="T43" s="25">
        <v>2.136830658215506E-2</v>
      </c>
      <c r="V43" s="25">
        <v>1.8033928610127634E-2</v>
      </c>
      <c r="X43" s="25">
        <v>2.2984027410890777E-2</v>
      </c>
      <c r="Z43" s="25">
        <v>2.3774265995936104E-2</v>
      </c>
      <c r="AA43" s="25"/>
      <c r="AB43" s="25">
        <v>2.1709792798058833E-2</v>
      </c>
      <c r="AC43" s="25"/>
      <c r="AD43" s="25">
        <v>2.367285112875632E-2</v>
      </c>
      <c r="AE43" s="25"/>
      <c r="AF43" s="25">
        <v>1.9169276435273754E-2</v>
      </c>
      <c r="AG43" s="25"/>
      <c r="AH43" s="25">
        <v>1.9066952068640473E-2</v>
      </c>
    </row>
    <row r="44" spans="1:34">
      <c r="J44" s="25"/>
      <c r="K44" s="25"/>
      <c r="L44" s="25"/>
      <c r="M44" s="25"/>
      <c r="N44" s="25"/>
      <c r="O44" s="25"/>
      <c r="P44" s="25"/>
      <c r="R44" s="25"/>
      <c r="T44" s="25"/>
      <c r="V44" s="25"/>
      <c r="X44" s="25"/>
      <c r="Y44" s="25"/>
      <c r="Z44" s="25"/>
      <c r="AA44" s="25"/>
      <c r="AB44" s="25"/>
      <c r="AC44" s="25"/>
      <c r="AD44" s="25"/>
      <c r="AE44" s="25"/>
      <c r="AF44" s="25"/>
      <c r="AG44" s="25"/>
      <c r="AH44" s="25"/>
    </row>
    <row r="45" spans="1:34">
      <c r="A45" s="21">
        <v>9</v>
      </c>
      <c r="B45" s="21" t="s">
        <v>369</v>
      </c>
      <c r="H45" s="56">
        <v>4853.4566707130034</v>
      </c>
      <c r="J45" s="25">
        <v>0.34418630392023392</v>
      </c>
      <c r="K45" s="25"/>
      <c r="L45" s="25">
        <v>0.33478966189046078</v>
      </c>
      <c r="M45" s="25"/>
      <c r="N45" s="25">
        <v>0.3370153437300149</v>
      </c>
      <c r="O45" s="25"/>
      <c r="P45" s="25">
        <v>0.38043579431895397</v>
      </c>
      <c r="R45" s="25">
        <v>0.34218820823220181</v>
      </c>
      <c r="T45" s="25">
        <v>0.35651611819354501</v>
      </c>
      <c r="V45" s="25">
        <v>0.35342904075041798</v>
      </c>
      <c r="X45" s="25">
        <v>0.36591659146962696</v>
      </c>
      <c r="Y45" s="25"/>
      <c r="Z45" s="25">
        <v>0.38398187589280308</v>
      </c>
      <c r="AA45" s="25"/>
      <c r="AB45" s="25">
        <v>0.48166375468578687</v>
      </c>
      <c r="AC45" s="25"/>
      <c r="AD45" s="25">
        <v>0.42826576164143448</v>
      </c>
      <c r="AE45" s="25"/>
      <c r="AF45" s="25">
        <v>0.43249143222074726</v>
      </c>
      <c r="AG45" s="25"/>
      <c r="AH45" s="25">
        <v>0.3708729805357272</v>
      </c>
    </row>
    <row r="46" spans="1:34">
      <c r="B46" s="21" t="s">
        <v>484</v>
      </c>
      <c r="H46" s="56"/>
      <c r="J46" s="25"/>
      <c r="K46" s="25"/>
      <c r="L46" s="25"/>
      <c r="M46" s="25"/>
      <c r="N46" s="25"/>
      <c r="O46" s="25"/>
      <c r="P46" s="25"/>
      <c r="R46" s="25"/>
      <c r="T46" s="25"/>
      <c r="V46" s="25"/>
      <c r="X46" s="25"/>
      <c r="Y46" s="25"/>
      <c r="Z46" s="25"/>
      <c r="AA46" s="25"/>
      <c r="AB46" s="25"/>
      <c r="AC46" s="25"/>
      <c r="AD46" s="25"/>
      <c r="AE46" s="25"/>
      <c r="AF46" s="25"/>
      <c r="AG46" s="25"/>
      <c r="AH46" s="25"/>
    </row>
    <row r="47" spans="1:34" ht="12.4" customHeight="1">
      <c r="J47" s="25"/>
      <c r="K47" s="25"/>
      <c r="L47" s="25"/>
      <c r="M47" s="25"/>
      <c r="N47" s="25"/>
      <c r="O47" s="25"/>
      <c r="P47" s="25"/>
      <c r="R47" s="25"/>
      <c r="T47" s="25"/>
      <c r="V47" s="25"/>
      <c r="X47" s="25"/>
      <c r="Y47" s="25"/>
      <c r="Z47" s="25"/>
      <c r="AA47" s="25"/>
      <c r="AB47" s="25"/>
      <c r="AC47" s="25"/>
      <c r="AD47" s="25"/>
      <c r="AE47" s="25"/>
      <c r="AF47" s="25"/>
      <c r="AG47" s="25"/>
      <c r="AH47" s="25"/>
    </row>
    <row r="48" spans="1:34">
      <c r="A48" s="21">
        <v>10</v>
      </c>
      <c r="B48" s="21" t="s">
        <v>370</v>
      </c>
      <c r="H48" s="56">
        <f>H29+H45</f>
        <v>11975.994609713003</v>
      </c>
      <c r="J48" s="25">
        <f>SUM(J45,J29)</f>
        <v>0.84928610681924943</v>
      </c>
      <c r="K48" s="25"/>
      <c r="L48" s="25">
        <f>SUM(L45,L29)</f>
        <v>0.81680603353829462</v>
      </c>
      <c r="M48" s="25"/>
      <c r="N48" s="25">
        <f>SUM(N45,N29)</f>
        <v>0.76454538123926175</v>
      </c>
      <c r="O48" s="25"/>
      <c r="P48" s="25">
        <f>SUM(P45,P29)</f>
        <v>0.91711149172432127</v>
      </c>
      <c r="R48" s="25">
        <f>SUM(R45,R29)</f>
        <v>0.94024265903279547</v>
      </c>
      <c r="T48" s="25">
        <f>SUM(T45,T29)</f>
        <v>0.97817269645998406</v>
      </c>
      <c r="V48" s="25">
        <f>SUM(V45,V29)</f>
        <v>1.0333965525258662</v>
      </c>
      <c r="X48" s="25">
        <f>SUM(X45,X29)</f>
        <v>1.0829274805343314</v>
      </c>
      <c r="Y48" s="25"/>
      <c r="Z48" s="25">
        <f>SUM(Z45,Z29)</f>
        <v>1.1473460260962527</v>
      </c>
      <c r="AA48" s="25"/>
      <c r="AB48" s="25">
        <f>SUM(AB45,AB29)</f>
        <v>1.221997899119561</v>
      </c>
      <c r="AC48" s="25"/>
      <c r="AD48" s="25">
        <f>SUM(AD45,AD29)</f>
        <v>1.1674793367106149</v>
      </c>
      <c r="AE48" s="25"/>
      <c r="AF48" s="25">
        <f>SUM(AF45,AF29)</f>
        <v>1.1640393251006762</v>
      </c>
      <c r="AG48" s="25"/>
      <c r="AH48" s="25">
        <f>SUM(AH45,AH29)</f>
        <v>1.0097424059620361</v>
      </c>
    </row>
    <row r="49" spans="1:36">
      <c r="B49" s="21" t="s">
        <v>371</v>
      </c>
      <c r="J49" s="25"/>
      <c r="K49" s="25"/>
      <c r="L49" s="25"/>
      <c r="M49" s="25"/>
      <c r="N49" s="25"/>
      <c r="O49" s="25"/>
      <c r="P49" s="25"/>
      <c r="R49" s="25"/>
      <c r="T49" s="25"/>
      <c r="V49" s="25"/>
      <c r="X49" s="25"/>
      <c r="Y49" s="25"/>
      <c r="Z49" s="25"/>
      <c r="AA49" s="25"/>
      <c r="AB49" s="25"/>
      <c r="AC49" s="25"/>
      <c r="AD49" s="25"/>
      <c r="AE49" s="25"/>
      <c r="AF49" s="25"/>
      <c r="AG49" s="25"/>
      <c r="AH49" s="25"/>
    </row>
    <row r="50" spans="1:36" ht="7.9" customHeight="1">
      <c r="J50" s="25"/>
      <c r="K50" s="25"/>
      <c r="L50" s="25"/>
      <c r="M50" s="25"/>
      <c r="N50" s="25"/>
      <c r="O50" s="25"/>
      <c r="P50" s="25"/>
      <c r="R50" s="25"/>
      <c r="T50" s="25"/>
      <c r="V50" s="25"/>
      <c r="X50" s="25"/>
      <c r="Y50" s="25"/>
      <c r="Z50" s="25"/>
      <c r="AA50" s="25"/>
      <c r="AB50" s="25"/>
      <c r="AC50" s="25"/>
      <c r="AD50" s="25"/>
      <c r="AE50" s="25"/>
      <c r="AF50" s="25"/>
      <c r="AG50" s="25"/>
      <c r="AH50" s="25"/>
    </row>
    <row r="51" spans="1:36">
      <c r="A51" s="21">
        <v>11</v>
      </c>
      <c r="B51" s="21" t="s">
        <v>372</v>
      </c>
      <c r="H51" s="56">
        <v>168.85534199999998</v>
      </c>
      <c r="J51" s="25">
        <v>1.1974495705476068E-2</v>
      </c>
      <c r="K51" s="25"/>
      <c r="L51" s="25">
        <v>2.0061090717399021E-3</v>
      </c>
      <c r="M51" s="25"/>
      <c r="N51" s="25">
        <v>2.0026459665943852E-3</v>
      </c>
      <c r="O51" s="25"/>
      <c r="P51" s="25">
        <v>1.5794938028926091E-3</v>
      </c>
      <c r="Q51" s="25"/>
      <c r="R51" s="25">
        <v>2.0292457930132504E-3</v>
      </c>
      <c r="S51" s="25"/>
      <c r="T51" s="25">
        <v>3.8360926950526445E-3</v>
      </c>
      <c r="V51" s="25">
        <v>4.4727430077086284E-3</v>
      </c>
      <c r="X51" s="25">
        <v>3.6662531371928269E-3</v>
      </c>
      <c r="Z51" s="25">
        <v>8.7396874341118067E-3</v>
      </c>
      <c r="AB51" s="25">
        <v>8.3701227455650832E-4</v>
      </c>
      <c r="AC51" s="25"/>
      <c r="AD51" s="25">
        <v>1.6741445354792493E-3</v>
      </c>
      <c r="AE51" s="25"/>
      <c r="AF51" s="25">
        <v>1.9753429832104537E-3</v>
      </c>
      <c r="AG51" s="25"/>
      <c r="AH51" s="25">
        <v>2.3990282616688972E-3</v>
      </c>
      <c r="AI51" s="25"/>
      <c r="AJ51" s="25"/>
    </row>
    <row r="52" spans="1:36">
      <c r="J52" s="25"/>
      <c r="K52" s="25"/>
      <c r="L52" s="25"/>
      <c r="M52" s="25"/>
      <c r="N52" s="25"/>
      <c r="O52" s="25"/>
      <c r="P52" s="25"/>
      <c r="R52" s="25"/>
      <c r="T52" s="25"/>
      <c r="V52" s="25"/>
      <c r="X52" s="25"/>
      <c r="Y52" s="25"/>
      <c r="Z52" s="25"/>
      <c r="AA52" s="25"/>
      <c r="AB52" s="25"/>
      <c r="AC52" s="25"/>
      <c r="AD52" s="25"/>
      <c r="AE52" s="25"/>
      <c r="AF52" s="25"/>
      <c r="AG52" s="25"/>
      <c r="AH52" s="25"/>
    </row>
    <row r="53" spans="1:36">
      <c r="A53" s="21">
        <v>12</v>
      </c>
      <c r="B53" s="21" t="s">
        <v>373</v>
      </c>
      <c r="H53" s="56">
        <v>1956.3987482869968</v>
      </c>
      <c r="J53" s="25">
        <v>0.13873939747527442</v>
      </c>
      <c r="K53" s="64"/>
      <c r="L53" s="25">
        <f>(1-L48-L51)</f>
        <v>0.18118785738996548</v>
      </c>
      <c r="M53" s="64"/>
      <c r="N53" s="25">
        <f>(1-N48-N51)</f>
        <v>0.23345197279414387</v>
      </c>
      <c r="O53" s="64"/>
      <c r="P53" s="25">
        <f>(1-P48-P51)</f>
        <v>8.1309014472786115E-2</v>
      </c>
      <c r="R53" s="25">
        <f>(1-R48-R51)</f>
        <v>5.772809517419128E-2</v>
      </c>
      <c r="T53" s="25">
        <f>(1-T48-T51)</f>
        <v>1.7991210844963298E-2</v>
      </c>
      <c r="V53" s="126">
        <f>(1-V48-V51)</f>
        <v>-3.7869295533574779E-2</v>
      </c>
      <c r="X53" s="126">
        <f>(1-X48-X51)</f>
        <v>-8.6593733671524231E-2</v>
      </c>
      <c r="Y53" s="64"/>
      <c r="Z53" s="64">
        <f>(1-Z48-Z51)</f>
        <v>-0.15608571353036449</v>
      </c>
      <c r="AA53" s="64"/>
      <c r="AB53" s="64">
        <f>(1-AB48-AB51)</f>
        <v>-0.22283491139411754</v>
      </c>
      <c r="AC53" s="25"/>
      <c r="AD53" s="126">
        <f>(1-AD48-AD51)</f>
        <v>-0.16915348124609414</v>
      </c>
      <c r="AE53" s="25"/>
      <c r="AF53" s="126">
        <f>(1-AF48-AF51)</f>
        <v>-0.16601466808388665</v>
      </c>
      <c r="AG53" s="126"/>
      <c r="AH53" s="126">
        <f>(1-AH48-AH51)</f>
        <v>-1.2141434223705025E-2</v>
      </c>
    </row>
    <row r="54" spans="1:36" ht="14.25">
      <c r="B54" s="21" t="s">
        <v>374</v>
      </c>
      <c r="R54" s="25"/>
      <c r="T54" s="25"/>
      <c r="V54" s="25"/>
      <c r="X54" s="25"/>
      <c r="Y54" s="25"/>
      <c r="Z54" s="25"/>
      <c r="AA54" s="25"/>
      <c r="AB54" s="25"/>
      <c r="AC54" s="25"/>
      <c r="AD54" s="25"/>
      <c r="AE54" s="25"/>
      <c r="AF54" s="25"/>
      <c r="AG54" s="25"/>
      <c r="AH54" s="25"/>
    </row>
    <row r="55" spans="1:36">
      <c r="B55" s="21" t="s">
        <v>375</v>
      </c>
      <c r="J55" s="56"/>
      <c r="L55" s="56">
        <f>L53*L7</f>
        <v>2917.1168219756669</v>
      </c>
      <c r="N55" s="56">
        <f>N53*N7</f>
        <v>4068.3432139929632</v>
      </c>
      <c r="P55" s="56">
        <f>P53*P7</f>
        <v>1436.8450558473296</v>
      </c>
      <c r="R55" s="56">
        <f>R53*R7</f>
        <v>1036.1531540578753</v>
      </c>
      <c r="T55" s="56">
        <f>T53*T7</f>
        <v>307.82496972590354</v>
      </c>
      <c r="V55" s="56">
        <f>V53*V7</f>
        <v>-614.50125889394269</v>
      </c>
      <c r="X55" s="56">
        <f>X53*X7</f>
        <v>-1245.4200673408327</v>
      </c>
      <c r="Y55" s="25"/>
      <c r="Z55" s="56">
        <f>Z53*Z7</f>
        <v>-1886.1735531409611</v>
      </c>
      <c r="AA55" s="65"/>
      <c r="AB55" s="56">
        <f>AB53*AB7</f>
        <v>-2326.4605965916808</v>
      </c>
      <c r="AC55" s="65"/>
      <c r="AD55" s="56">
        <f>AD53*AD7</f>
        <v>-1629.3166262434095</v>
      </c>
      <c r="AE55" s="65"/>
      <c r="AF55" s="56">
        <f>AF53*AF7</f>
        <v>-1505.3809070174032</v>
      </c>
      <c r="AG55" s="65"/>
      <c r="AH55" s="56">
        <f>AH53*AH7</f>
        <v>-132.38509647110286</v>
      </c>
    </row>
    <row r="56" spans="1:36">
      <c r="X56" s="25"/>
      <c r="Y56" s="25"/>
      <c r="Z56" s="25"/>
      <c r="AA56" s="25"/>
      <c r="AB56" s="25"/>
      <c r="AC56" s="25"/>
      <c r="AD56" s="25"/>
      <c r="AE56" s="25"/>
      <c r="AF56" s="25"/>
      <c r="AG56" s="25"/>
      <c r="AH56" s="25"/>
    </row>
    <row r="57" spans="1:36">
      <c r="B57" s="21" t="s">
        <v>376</v>
      </c>
      <c r="X57" s="25"/>
      <c r="Y57" s="25"/>
      <c r="Z57" s="25"/>
      <c r="AA57" s="25"/>
      <c r="AB57" s="25"/>
      <c r="AC57" s="25"/>
      <c r="AD57" s="25"/>
      <c r="AE57" s="25"/>
      <c r="AF57" s="25"/>
      <c r="AG57" s="25"/>
      <c r="AH57" s="25"/>
    </row>
    <row r="58" spans="1:36" ht="14.25">
      <c r="B58" s="66" t="s">
        <v>340</v>
      </c>
      <c r="C58" s="67" t="s">
        <v>377</v>
      </c>
      <c r="D58" s="48"/>
      <c r="X58" s="25"/>
      <c r="Y58" s="25"/>
      <c r="Z58" s="25"/>
      <c r="AA58" s="25"/>
      <c r="AB58" s="25"/>
      <c r="AC58" s="25"/>
      <c r="AD58" s="25"/>
      <c r="AE58" s="25"/>
      <c r="AF58" s="25"/>
      <c r="AG58" s="25"/>
      <c r="AH58" s="25"/>
    </row>
    <row r="59" spans="1:36" ht="14.25">
      <c r="B59" s="66" t="s">
        <v>378</v>
      </c>
      <c r="C59" s="67" t="s">
        <v>379</v>
      </c>
      <c r="D59" s="48"/>
      <c r="X59" s="25"/>
      <c r="Y59" s="25"/>
      <c r="Z59" s="25"/>
      <c r="AA59" s="25"/>
      <c r="AB59" s="25"/>
      <c r="AC59" s="25"/>
      <c r="AD59" s="25"/>
      <c r="AE59" s="25"/>
      <c r="AF59" s="25"/>
      <c r="AG59" s="25"/>
      <c r="AH59" s="25"/>
    </row>
    <row r="60" spans="1:36" ht="28.5" customHeight="1">
      <c r="B60" s="66" t="s">
        <v>380</v>
      </c>
      <c r="C60" s="198" t="s">
        <v>483</v>
      </c>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row>
    <row r="61" spans="1:36" ht="42" customHeight="1">
      <c r="B61" s="66" t="s">
        <v>381</v>
      </c>
      <c r="C61" s="198" t="s">
        <v>382</v>
      </c>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row>
    <row r="62" spans="1:36">
      <c r="X62" s="25"/>
      <c r="Y62" s="25"/>
      <c r="Z62" s="25"/>
      <c r="AA62" s="25"/>
      <c r="AB62" s="25"/>
      <c r="AC62" s="25"/>
      <c r="AD62" s="25"/>
      <c r="AE62" s="25"/>
      <c r="AF62" s="25"/>
      <c r="AG62" s="25"/>
      <c r="AH62" s="25"/>
    </row>
    <row r="63" spans="1:36">
      <c r="A63" s="21" t="s">
        <v>383</v>
      </c>
      <c r="X63" s="25"/>
      <c r="Y63" s="25"/>
      <c r="Z63" s="25"/>
      <c r="AA63" s="25"/>
      <c r="AB63" s="25"/>
      <c r="AC63" s="25"/>
      <c r="AD63" s="25"/>
      <c r="AE63" s="25"/>
      <c r="AF63" s="25"/>
      <c r="AG63" s="25"/>
      <c r="AH63" s="25"/>
    </row>
  </sheetData>
  <mergeCells count="4">
    <mergeCell ref="H5:J5"/>
    <mergeCell ref="J10:AH10"/>
    <mergeCell ref="C61:AH61"/>
    <mergeCell ref="C60:AH60"/>
  </mergeCells>
  <pageMargins left="0.7" right="0.7" top="0.75" bottom="0.75" header="0.3" footer="0.3"/>
  <pageSetup scale="6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68494-4AED-41BB-BF36-945C7AAF2356}">
  <sheetPr>
    <pageSetUpPr fitToPage="1"/>
  </sheetPr>
  <dimension ref="A1:J85"/>
  <sheetViews>
    <sheetView topLeftCell="A55" zoomScaleNormal="100" workbookViewId="0">
      <selection activeCell="B88" sqref="B88"/>
    </sheetView>
  </sheetViews>
  <sheetFormatPr defaultRowHeight="12.75"/>
  <cols>
    <col min="1" max="1" width="8" style="1" customWidth="1"/>
    <col min="2" max="2" width="54.85546875" style="1" customWidth="1"/>
    <col min="3" max="3" width="1.42578125" style="1" customWidth="1"/>
    <col min="4" max="4" width="8.42578125" style="1" customWidth="1"/>
    <col min="5" max="5" width="1.28515625" style="1" customWidth="1"/>
    <col min="6" max="6" width="9.85546875" style="1" customWidth="1"/>
    <col min="7" max="7" width="1.7109375" style="1" customWidth="1"/>
    <col min="8" max="8" width="13.7109375" style="1" customWidth="1"/>
    <col min="9" max="9" width="1.28515625" style="1" customWidth="1"/>
    <col min="10" max="10" width="9.140625" style="1"/>
    <col min="11" max="11" width="1.42578125" style="1" customWidth="1"/>
    <col min="12" max="16384" width="9.140625" style="1"/>
  </cols>
  <sheetData>
    <row r="1" spans="1:10">
      <c r="A1" s="17" t="s">
        <v>508</v>
      </c>
      <c r="B1" s="18"/>
      <c r="C1" s="18"/>
      <c r="D1" s="18"/>
      <c r="E1" s="18"/>
      <c r="F1" s="18"/>
      <c r="G1" s="18"/>
      <c r="H1" s="18"/>
      <c r="I1" s="18"/>
      <c r="J1" s="128" t="s">
        <v>468</v>
      </c>
    </row>
    <row r="2" spans="1:10" ht="9" customHeight="1"/>
    <row r="3" spans="1:10">
      <c r="J3" s="129" t="s">
        <v>76</v>
      </c>
    </row>
    <row r="4" spans="1:10">
      <c r="C4" s="196" t="s">
        <v>77</v>
      </c>
      <c r="D4" s="196"/>
      <c r="F4" s="129" t="s">
        <v>76</v>
      </c>
      <c r="H4" s="129" t="s">
        <v>31</v>
      </c>
      <c r="J4" s="129" t="s">
        <v>78</v>
      </c>
    </row>
    <row r="5" spans="1:10">
      <c r="A5" s="130" t="s">
        <v>79</v>
      </c>
      <c r="B5" s="10"/>
      <c r="C5" s="199" t="s">
        <v>80</v>
      </c>
      <c r="D5" s="199"/>
      <c r="E5" s="10"/>
      <c r="F5" s="131" t="s">
        <v>80</v>
      </c>
      <c r="G5" s="10"/>
      <c r="H5" s="131" t="s">
        <v>81</v>
      </c>
      <c r="I5" s="10"/>
      <c r="J5" s="131" t="s">
        <v>82</v>
      </c>
    </row>
    <row r="6" spans="1:10" ht="16.5" customHeight="1">
      <c r="A6" s="1" t="s">
        <v>85</v>
      </c>
      <c r="B6" s="1" t="s">
        <v>86</v>
      </c>
      <c r="D6" s="2">
        <v>41006</v>
      </c>
      <c r="F6" s="132">
        <f t="shared" ref="F6:F69" si="0">D6/D$83</f>
        <v>9.7195260409629933E-2</v>
      </c>
      <c r="H6" s="2">
        <v>453621720</v>
      </c>
      <c r="J6" s="132">
        <f t="shared" ref="J6:J69" si="1">H6/H$83</f>
        <v>9.3677031982486253E-2</v>
      </c>
    </row>
    <row r="7" spans="1:10">
      <c r="A7" s="1" t="s">
        <v>88</v>
      </c>
      <c r="B7" s="1" t="s">
        <v>89</v>
      </c>
      <c r="D7" s="2">
        <v>29460</v>
      </c>
      <c r="F7" s="132">
        <f t="shared" si="0"/>
        <v>6.9828131777488603E-2</v>
      </c>
      <c r="H7" s="2">
        <v>331615554</v>
      </c>
      <c r="J7" s="132">
        <f t="shared" si="1"/>
        <v>6.8481643378866197E-2</v>
      </c>
    </row>
    <row r="8" spans="1:10">
      <c r="A8" s="1" t="s">
        <v>90</v>
      </c>
      <c r="B8" s="1" t="s">
        <v>91</v>
      </c>
      <c r="D8" s="2">
        <v>21259</v>
      </c>
      <c r="F8" s="132">
        <f t="shared" si="0"/>
        <v>5.0389553749410398E-2</v>
      </c>
      <c r="H8" s="2">
        <v>315378181</v>
      </c>
      <c r="J8" s="132">
        <f t="shared" si="1"/>
        <v>6.5128477419721734E-2</v>
      </c>
    </row>
    <row r="9" spans="1:10">
      <c r="A9" s="1" t="s">
        <v>94</v>
      </c>
      <c r="B9" s="1" t="s">
        <v>95</v>
      </c>
      <c r="D9" s="2">
        <v>16818</v>
      </c>
      <c r="F9" s="132">
        <f t="shared" si="0"/>
        <v>3.9863188059531679E-2</v>
      </c>
      <c r="H9" s="2">
        <v>314469377</v>
      </c>
      <c r="J9" s="132">
        <f t="shared" si="1"/>
        <v>6.4940801085850833E-2</v>
      </c>
    </row>
    <row r="10" spans="1:10">
      <c r="A10" s="1" t="s">
        <v>9</v>
      </c>
      <c r="B10" s="1" t="s">
        <v>87</v>
      </c>
      <c r="D10" s="2">
        <v>29209</v>
      </c>
      <c r="F10" s="132">
        <f t="shared" si="0"/>
        <v>6.9233194198529011E-2</v>
      </c>
      <c r="H10" s="2">
        <v>280938044</v>
      </c>
      <c r="J10" s="132">
        <f t="shared" si="1"/>
        <v>5.8016274293226366E-2</v>
      </c>
    </row>
    <row r="11" spans="1:10">
      <c r="A11" s="1" t="s">
        <v>23</v>
      </c>
      <c r="B11" s="1" t="s">
        <v>96</v>
      </c>
      <c r="D11" s="2">
        <v>19087</v>
      </c>
      <c r="F11" s="132">
        <f t="shared" si="0"/>
        <v>4.5241328962556858E-2</v>
      </c>
      <c r="H11" s="2">
        <v>274611486</v>
      </c>
      <c r="J11" s="132">
        <f t="shared" si="1"/>
        <v>5.6709782231723987E-2</v>
      </c>
    </row>
    <row r="12" spans="1:10">
      <c r="A12" s="1" t="s">
        <v>97</v>
      </c>
      <c r="B12" s="1" t="s">
        <v>98</v>
      </c>
      <c r="D12" s="2">
        <v>6667</v>
      </c>
      <c r="F12" s="132">
        <f t="shared" si="0"/>
        <v>1.5802585015631927E-2</v>
      </c>
      <c r="H12" s="2">
        <v>271406921</v>
      </c>
      <c r="J12" s="132">
        <f t="shared" si="1"/>
        <v>5.6048010264555054E-2</v>
      </c>
    </row>
    <row r="13" spans="1:10">
      <c r="A13" s="1" t="s">
        <v>92</v>
      </c>
      <c r="B13" s="1" t="s">
        <v>93</v>
      </c>
      <c r="D13" s="2">
        <v>18032</v>
      </c>
      <c r="F13" s="132">
        <f t="shared" si="0"/>
        <v>4.2740694915535456E-2</v>
      </c>
      <c r="H13" s="2">
        <v>261963714</v>
      </c>
      <c r="J13" s="132">
        <f t="shared" si="1"/>
        <v>5.4097901693571641E-2</v>
      </c>
    </row>
    <row r="14" spans="1:10">
      <c r="A14" s="1" t="s">
        <v>101</v>
      </c>
      <c r="B14" s="1" t="s">
        <v>102</v>
      </c>
      <c r="D14" s="2">
        <v>5380</v>
      </c>
      <c r="F14" s="132">
        <f t="shared" si="0"/>
        <v>1.2752048505189705E-2</v>
      </c>
      <c r="H14" s="2">
        <v>215137976</v>
      </c>
      <c r="J14" s="132">
        <f t="shared" si="1"/>
        <v>4.4427958737071407E-2</v>
      </c>
    </row>
    <row r="15" spans="1:10">
      <c r="A15" s="1" t="s">
        <v>103</v>
      </c>
      <c r="B15" s="1" t="s">
        <v>104</v>
      </c>
      <c r="D15" s="2">
        <v>15636</v>
      </c>
      <c r="F15" s="132">
        <f t="shared" si="0"/>
        <v>3.7061529819172156E-2</v>
      </c>
      <c r="H15" s="2">
        <v>178047387</v>
      </c>
      <c r="J15" s="132">
        <f t="shared" si="1"/>
        <v>3.6768413043354951E-2</v>
      </c>
    </row>
    <row r="16" spans="1:10">
      <c r="A16" s="1" t="s">
        <v>99</v>
      </c>
      <c r="B16" s="1" t="s">
        <v>100</v>
      </c>
      <c r="D16" s="2">
        <v>14857</v>
      </c>
      <c r="F16" s="132">
        <f t="shared" si="0"/>
        <v>3.5215090082082422E-2</v>
      </c>
      <c r="H16" s="2">
        <v>177862101</v>
      </c>
      <c r="J16" s="132">
        <f t="shared" si="1"/>
        <v>3.6730149790555E-2</v>
      </c>
    </row>
    <row r="17" spans="1:10">
      <c r="A17" s="1" t="s">
        <v>107</v>
      </c>
      <c r="B17" s="1" t="s">
        <v>108</v>
      </c>
      <c r="D17" s="2">
        <v>5990</v>
      </c>
      <c r="F17" s="132">
        <f t="shared" si="0"/>
        <v>1.4197912740908239E-2</v>
      </c>
      <c r="H17" s="2">
        <v>133843062</v>
      </c>
      <c r="J17" s="132">
        <f t="shared" si="1"/>
        <v>2.7639815835114531E-2</v>
      </c>
    </row>
    <row r="18" spans="1:10">
      <c r="A18" s="1" t="s">
        <v>105</v>
      </c>
      <c r="B18" s="1" t="s">
        <v>106</v>
      </c>
      <c r="D18" s="2">
        <v>9048</v>
      </c>
      <c r="F18" s="132">
        <f t="shared" si="0"/>
        <v>2.1446196073411979E-2</v>
      </c>
      <c r="H18" s="2">
        <v>105868075</v>
      </c>
      <c r="J18" s="132">
        <f t="shared" si="1"/>
        <v>2.1862725285066272E-2</v>
      </c>
    </row>
    <row r="19" spans="1:10">
      <c r="A19" s="1" t="s">
        <v>109</v>
      </c>
      <c r="B19" s="1" t="s">
        <v>110</v>
      </c>
      <c r="D19" s="2">
        <v>3407</v>
      </c>
      <c r="F19" s="132">
        <f t="shared" si="0"/>
        <v>8.0755072968738528E-3</v>
      </c>
      <c r="H19" s="2">
        <v>85073368</v>
      </c>
      <c r="J19" s="132">
        <f t="shared" si="1"/>
        <v>1.7568428193856817E-2</v>
      </c>
    </row>
    <row r="20" spans="1:10">
      <c r="A20" s="1" t="s">
        <v>113</v>
      </c>
      <c r="B20" s="1" t="s">
        <v>114</v>
      </c>
      <c r="D20" s="2">
        <v>9945</v>
      </c>
      <c r="F20" s="132">
        <f t="shared" si="0"/>
        <v>2.3572327580689889E-2</v>
      </c>
      <c r="H20" s="2">
        <v>75616203</v>
      </c>
      <c r="J20" s="132">
        <f t="shared" si="1"/>
        <v>1.5615437168275743E-2</v>
      </c>
    </row>
    <row r="21" spans="1:10">
      <c r="A21" s="1" t="s">
        <v>118</v>
      </c>
      <c r="B21" s="1" t="s">
        <v>119</v>
      </c>
      <c r="D21" s="2">
        <v>2113</v>
      </c>
      <c r="F21" s="132">
        <f t="shared" si="0"/>
        <v>5.0083789017594509E-3</v>
      </c>
      <c r="H21" s="2">
        <v>72753815</v>
      </c>
      <c r="J21" s="132">
        <f t="shared" si="1"/>
        <v>1.5024327879632588E-2</v>
      </c>
    </row>
    <row r="22" spans="1:10">
      <c r="A22" s="1" t="s">
        <v>13</v>
      </c>
      <c r="B22" s="1" t="s">
        <v>115</v>
      </c>
      <c r="D22" s="2">
        <v>9186</v>
      </c>
      <c r="F22" s="132">
        <f t="shared" si="0"/>
        <v>2.1773293228377812E-2</v>
      </c>
      <c r="H22" s="2">
        <v>69627153</v>
      </c>
      <c r="J22" s="132">
        <f t="shared" si="1"/>
        <v>1.4378643594117281E-2</v>
      </c>
    </row>
    <row r="23" spans="1:10">
      <c r="A23" s="1" t="s">
        <v>111</v>
      </c>
      <c r="B23" s="1" t="s">
        <v>112</v>
      </c>
      <c r="D23" s="2">
        <v>6209</v>
      </c>
      <c r="F23" s="132">
        <f t="shared" si="0"/>
        <v>1.4717001704223583E-2</v>
      </c>
      <c r="H23" s="2">
        <v>68939651</v>
      </c>
      <c r="J23" s="132">
        <f t="shared" si="1"/>
        <v>1.4236668146288146E-2</v>
      </c>
    </row>
    <row r="24" spans="1:10">
      <c r="A24" s="1" t="s">
        <v>124</v>
      </c>
      <c r="B24" s="1" t="s">
        <v>125</v>
      </c>
      <c r="D24" s="2">
        <v>4532</v>
      </c>
      <c r="F24" s="132">
        <f t="shared" si="0"/>
        <v>1.0742060190617053E-2</v>
      </c>
      <c r="H24" s="2">
        <v>63852267</v>
      </c>
      <c r="J24" s="132">
        <f t="shared" si="1"/>
        <v>1.3186076843748248E-2</v>
      </c>
    </row>
    <row r="25" spans="1:10">
      <c r="A25" s="1" t="s">
        <v>116</v>
      </c>
      <c r="B25" s="1" t="s">
        <v>117</v>
      </c>
      <c r="D25" s="2">
        <v>5060</v>
      </c>
      <c r="F25" s="132">
        <f t="shared" si="0"/>
        <v>1.1993562348747194E-2</v>
      </c>
      <c r="H25" s="2">
        <v>60934051</v>
      </c>
      <c r="J25" s="132">
        <f t="shared" si="1"/>
        <v>1.2583438562751025E-2</v>
      </c>
    </row>
    <row r="26" spans="1:10">
      <c r="A26" s="1" t="s">
        <v>120</v>
      </c>
      <c r="B26" s="1" t="s">
        <v>121</v>
      </c>
      <c r="D26" s="2">
        <v>2912</v>
      </c>
      <c r="F26" s="132">
        <f t="shared" si="0"/>
        <v>6.9022240236268437E-3</v>
      </c>
      <c r="H26" s="2">
        <v>59834290</v>
      </c>
      <c r="J26" s="132">
        <f t="shared" si="1"/>
        <v>1.2356327862738489E-2</v>
      </c>
    </row>
    <row r="27" spans="1:10">
      <c r="A27" s="1" t="s">
        <v>128</v>
      </c>
      <c r="B27" s="1" t="s">
        <v>129</v>
      </c>
      <c r="D27" s="2">
        <v>8748</v>
      </c>
      <c r="F27" s="132">
        <f t="shared" si="0"/>
        <v>2.0735115301747126E-2</v>
      </c>
      <c r="H27" s="2">
        <v>58481821</v>
      </c>
      <c r="J27" s="132">
        <f t="shared" si="1"/>
        <v>1.2077030650584887E-2</v>
      </c>
    </row>
    <row r="28" spans="1:10">
      <c r="A28" s="1" t="s">
        <v>130</v>
      </c>
      <c r="B28" s="1" t="s">
        <v>131</v>
      </c>
      <c r="D28" s="2">
        <v>5551</v>
      </c>
      <c r="F28" s="132">
        <f t="shared" si="0"/>
        <v>1.3157364545038672E-2</v>
      </c>
      <c r="H28" s="2">
        <v>56266673</v>
      </c>
      <c r="J28" s="132">
        <f t="shared" si="1"/>
        <v>1.1619582338714062E-2</v>
      </c>
    </row>
    <row r="29" spans="1:10">
      <c r="A29" s="1" t="s">
        <v>122</v>
      </c>
      <c r="B29" s="1" t="s">
        <v>123</v>
      </c>
      <c r="D29" s="2">
        <v>4280</v>
      </c>
      <c r="F29" s="132">
        <f t="shared" si="0"/>
        <v>1.0144752342418576E-2</v>
      </c>
      <c r="H29" s="2">
        <v>48764450</v>
      </c>
      <c r="J29" s="132">
        <f t="shared" si="1"/>
        <v>1.0070304707319464E-2</v>
      </c>
    </row>
    <row r="30" spans="1:10">
      <c r="A30" s="1" t="s">
        <v>136</v>
      </c>
      <c r="B30" s="1" t="s">
        <v>137</v>
      </c>
      <c r="D30" s="2">
        <v>4513</v>
      </c>
      <c r="F30" s="132">
        <f t="shared" si="0"/>
        <v>1.0697025075078278E-2</v>
      </c>
      <c r="H30" s="2">
        <v>48507189</v>
      </c>
      <c r="J30" s="132">
        <f t="shared" si="1"/>
        <v>1.0017177959056954E-2</v>
      </c>
    </row>
    <row r="31" spans="1:10">
      <c r="A31" s="1" t="s">
        <v>126</v>
      </c>
      <c r="B31" s="1" t="s">
        <v>127</v>
      </c>
      <c r="D31" s="2">
        <v>3540</v>
      </c>
      <c r="F31" s="132">
        <f t="shared" si="0"/>
        <v>8.3907531056452711E-3</v>
      </c>
      <c r="H31" s="2">
        <v>45951875</v>
      </c>
      <c r="J31" s="132">
        <f t="shared" si="1"/>
        <v>9.4894822585439922E-3</v>
      </c>
    </row>
    <row r="32" spans="1:10">
      <c r="A32" s="1" t="s">
        <v>14</v>
      </c>
      <c r="B32" s="1" t="s">
        <v>135</v>
      </c>
      <c r="D32" s="2">
        <v>6248</v>
      </c>
      <c r="F32" s="132">
        <f t="shared" si="0"/>
        <v>1.4809442204540014E-2</v>
      </c>
      <c r="H32" s="2">
        <v>45171093</v>
      </c>
      <c r="J32" s="132">
        <f t="shared" si="1"/>
        <v>9.3282436379917184E-3</v>
      </c>
    </row>
    <row r="33" spans="1:10">
      <c r="A33" s="1" t="s">
        <v>149</v>
      </c>
      <c r="B33" s="1" t="s">
        <v>150</v>
      </c>
      <c r="D33" s="2">
        <v>6669</v>
      </c>
      <c r="F33" s="132">
        <f t="shared" si="0"/>
        <v>1.5807325554109693E-2</v>
      </c>
      <c r="H33" s="2">
        <v>45163015</v>
      </c>
      <c r="J33" s="132">
        <f t="shared" si="1"/>
        <v>9.3265754571463331E-3</v>
      </c>
    </row>
    <row r="34" spans="1:10">
      <c r="A34" s="1" t="s">
        <v>132</v>
      </c>
      <c r="B34" s="1" t="s">
        <v>133</v>
      </c>
      <c r="D34" s="2">
        <v>16633</v>
      </c>
      <c r="F34" s="132">
        <f t="shared" si="0"/>
        <v>3.9424688250338354E-2</v>
      </c>
      <c r="H34" s="2">
        <v>44521186</v>
      </c>
      <c r="J34" s="132">
        <f t="shared" si="1"/>
        <v>9.1940319013388925E-3</v>
      </c>
    </row>
    <row r="35" spans="1:10">
      <c r="A35" s="1" t="s">
        <v>142</v>
      </c>
      <c r="B35" s="1" t="s">
        <v>143</v>
      </c>
      <c r="D35" s="2">
        <v>10210</v>
      </c>
      <c r="F35" s="132">
        <f t="shared" si="0"/>
        <v>2.4200448928993843E-2</v>
      </c>
      <c r="H35" s="2">
        <v>39543752</v>
      </c>
      <c r="J35" s="132">
        <f t="shared" si="1"/>
        <v>8.1661462789116551E-3</v>
      </c>
    </row>
    <row r="36" spans="1:10">
      <c r="A36" s="1" t="s">
        <v>10</v>
      </c>
      <c r="B36" s="1" t="s">
        <v>146</v>
      </c>
      <c r="D36" s="2">
        <v>2786</v>
      </c>
      <c r="F36" s="132">
        <f t="shared" si="0"/>
        <v>6.6035700995276054E-3</v>
      </c>
      <c r="H36" s="2">
        <v>39171263</v>
      </c>
      <c r="J36" s="132">
        <f t="shared" si="1"/>
        <v>8.0892238952874219E-3</v>
      </c>
    </row>
    <row r="37" spans="1:10">
      <c r="A37" s="1" t="s">
        <v>11</v>
      </c>
      <c r="B37" s="1" t="s">
        <v>151</v>
      </c>
      <c r="D37" s="2">
        <v>1597</v>
      </c>
      <c r="F37" s="132">
        <f t="shared" si="0"/>
        <v>3.7853199744959029E-3</v>
      </c>
      <c r="H37" s="2">
        <v>36597727</v>
      </c>
      <c r="J37" s="132">
        <f t="shared" si="1"/>
        <v>7.5577651851972622E-3</v>
      </c>
    </row>
    <row r="38" spans="1:10">
      <c r="A38" s="1" t="s">
        <v>144</v>
      </c>
      <c r="B38" s="1" t="s">
        <v>145</v>
      </c>
      <c r="D38" s="2">
        <v>3692</v>
      </c>
      <c r="F38" s="132">
        <f t="shared" si="0"/>
        <v>8.751034029955463E-3</v>
      </c>
      <c r="H38" s="2">
        <v>36268457</v>
      </c>
      <c r="J38" s="132">
        <f t="shared" si="1"/>
        <v>7.4897679201613781E-3</v>
      </c>
    </row>
    <row r="39" spans="1:10">
      <c r="A39" s="1" t="s">
        <v>138</v>
      </c>
      <c r="B39" s="1" t="s">
        <v>139</v>
      </c>
      <c r="D39" s="2">
        <v>5383</v>
      </c>
      <c r="F39" s="132">
        <f t="shared" si="0"/>
        <v>1.2759159312906353E-2</v>
      </c>
      <c r="H39" s="2">
        <v>35829200</v>
      </c>
      <c r="J39" s="132">
        <f t="shared" si="1"/>
        <v>7.3990573341745991E-3</v>
      </c>
    </row>
    <row r="40" spans="1:10">
      <c r="A40" s="1" t="s">
        <v>17</v>
      </c>
      <c r="B40" s="1" t="s">
        <v>134</v>
      </c>
      <c r="D40" s="2">
        <v>2512</v>
      </c>
      <c r="F40" s="132">
        <f t="shared" si="0"/>
        <v>5.954116328073706E-3</v>
      </c>
      <c r="H40" s="2">
        <v>31446188</v>
      </c>
      <c r="J40" s="132">
        <f t="shared" si="1"/>
        <v>6.4939252886816691E-3</v>
      </c>
    </row>
    <row r="41" spans="1:10">
      <c r="A41" s="1" t="s">
        <v>140</v>
      </c>
      <c r="B41" s="1" t="s">
        <v>141</v>
      </c>
      <c r="D41" s="2">
        <v>1359</v>
      </c>
      <c r="F41" s="132">
        <f t="shared" si="0"/>
        <v>3.221195895641786E-3</v>
      </c>
      <c r="H41" s="2">
        <v>27892042</v>
      </c>
      <c r="J41" s="132">
        <f t="shared" si="1"/>
        <v>5.7599616493029691E-3</v>
      </c>
    </row>
    <row r="42" spans="1:10">
      <c r="A42" s="1" t="s">
        <v>160</v>
      </c>
      <c r="B42" s="1" t="s">
        <v>161</v>
      </c>
      <c r="D42" s="2">
        <v>1122</v>
      </c>
      <c r="F42" s="132">
        <f t="shared" si="0"/>
        <v>2.6594420860265519E-3</v>
      </c>
      <c r="H42" s="2">
        <v>23140872</v>
      </c>
      <c r="J42" s="132">
        <f t="shared" si="1"/>
        <v>4.7788016112778296E-3</v>
      </c>
    </row>
    <row r="43" spans="1:10">
      <c r="A43" s="1" t="s">
        <v>147</v>
      </c>
      <c r="B43" s="1" t="s">
        <v>148</v>
      </c>
      <c r="D43" s="2">
        <v>2943</v>
      </c>
      <c r="F43" s="132">
        <f t="shared" si="0"/>
        <v>6.9757023700322118E-3</v>
      </c>
      <c r="H43" s="2">
        <v>22988779</v>
      </c>
      <c r="J43" s="132">
        <f t="shared" si="1"/>
        <v>4.7473930164131208E-3</v>
      </c>
    </row>
    <row r="44" spans="1:10">
      <c r="A44" s="1" t="s">
        <v>18</v>
      </c>
      <c r="B44" s="1" t="s">
        <v>164</v>
      </c>
      <c r="D44" s="2">
        <v>1561</v>
      </c>
      <c r="F44" s="132">
        <f t="shared" si="0"/>
        <v>3.6999902818961204E-3</v>
      </c>
      <c r="H44" s="2">
        <v>21887454</v>
      </c>
      <c r="J44" s="132">
        <f t="shared" si="1"/>
        <v>4.5199593361032108E-3</v>
      </c>
    </row>
    <row r="45" spans="1:10">
      <c r="A45" s="1" t="s">
        <v>162</v>
      </c>
      <c r="B45" s="1" t="s">
        <v>163</v>
      </c>
      <c r="D45" s="2">
        <v>8538</v>
      </c>
      <c r="F45" s="132">
        <f t="shared" si="0"/>
        <v>2.0237358761581729E-2</v>
      </c>
      <c r="H45" s="2">
        <v>21702967</v>
      </c>
      <c r="J45" s="132">
        <f t="shared" si="1"/>
        <v>4.4818610841073558E-3</v>
      </c>
    </row>
    <row r="46" spans="1:10">
      <c r="A46" s="1" t="s">
        <v>152</v>
      </c>
      <c r="B46" s="1" t="s">
        <v>153</v>
      </c>
      <c r="D46" s="2">
        <v>10648</v>
      </c>
      <c r="F46" s="132">
        <f t="shared" si="0"/>
        <v>2.523862685562453E-2</v>
      </c>
      <c r="H46" s="2">
        <v>20887947</v>
      </c>
      <c r="J46" s="132">
        <f t="shared" si="1"/>
        <v>4.3135520035669315E-3</v>
      </c>
    </row>
    <row r="47" spans="1:10">
      <c r="A47" s="1" t="s">
        <v>12</v>
      </c>
      <c r="B47" s="1" t="s">
        <v>167</v>
      </c>
      <c r="D47" s="2">
        <v>470</v>
      </c>
      <c r="F47" s="132">
        <f t="shared" si="0"/>
        <v>1.1140265422749369E-3</v>
      </c>
      <c r="H47" s="2">
        <v>17763114</v>
      </c>
      <c r="J47" s="132">
        <f t="shared" si="1"/>
        <v>3.6682454232715074E-3</v>
      </c>
    </row>
    <row r="48" spans="1:10">
      <c r="A48" s="1" t="s">
        <v>165</v>
      </c>
      <c r="B48" s="1" t="s">
        <v>166</v>
      </c>
      <c r="D48" s="2">
        <v>2118</v>
      </c>
      <c r="F48" s="132">
        <f t="shared" si="0"/>
        <v>5.0202302479538654E-3</v>
      </c>
      <c r="H48" s="2">
        <v>16939094</v>
      </c>
      <c r="J48" s="132">
        <f t="shared" si="1"/>
        <v>3.4980777604571951E-3</v>
      </c>
    </row>
    <row r="49" spans="1:10">
      <c r="A49" s="1" t="s">
        <v>158</v>
      </c>
      <c r="B49" s="1" t="s">
        <v>159</v>
      </c>
      <c r="D49" s="2">
        <v>402</v>
      </c>
      <c r="F49" s="132">
        <f t="shared" si="0"/>
        <v>9.5284823403090355E-4</v>
      </c>
      <c r="H49" s="2">
        <v>16894477</v>
      </c>
      <c r="J49" s="132">
        <f t="shared" si="1"/>
        <v>3.4888639420889685E-3</v>
      </c>
    </row>
    <row r="50" spans="1:10">
      <c r="A50" s="1" t="s">
        <v>156</v>
      </c>
      <c r="B50" s="1" t="s">
        <v>157</v>
      </c>
      <c r="D50" s="2">
        <v>2423</v>
      </c>
      <c r="F50" s="132">
        <f t="shared" si="0"/>
        <v>5.7431623658131328E-3</v>
      </c>
      <c r="H50" s="2">
        <v>14239682</v>
      </c>
      <c r="J50" s="132">
        <f t="shared" si="1"/>
        <v>2.940624505666161E-3</v>
      </c>
    </row>
    <row r="51" spans="1:10">
      <c r="A51" s="1" t="s">
        <v>154</v>
      </c>
      <c r="B51" s="1" t="s">
        <v>155</v>
      </c>
      <c r="D51" s="2">
        <v>542</v>
      </c>
      <c r="F51" s="132">
        <f t="shared" si="0"/>
        <v>1.2846859274745018E-3</v>
      </c>
      <c r="H51" s="2">
        <v>14123155</v>
      </c>
      <c r="J51" s="132">
        <f t="shared" si="1"/>
        <v>2.9165606149295729E-3</v>
      </c>
    </row>
    <row r="52" spans="1:10">
      <c r="A52" s="1" t="s">
        <v>171</v>
      </c>
      <c r="B52" s="1" t="s">
        <v>172</v>
      </c>
      <c r="D52" s="2">
        <v>2291</v>
      </c>
      <c r="F52" s="132">
        <f t="shared" si="0"/>
        <v>5.4302868262805972E-3</v>
      </c>
      <c r="H52" s="2">
        <v>12260753</v>
      </c>
      <c r="J52" s="132">
        <f t="shared" si="1"/>
        <v>2.5319575767014952E-3</v>
      </c>
    </row>
    <row r="53" spans="1:10">
      <c r="A53" s="1" t="s">
        <v>179</v>
      </c>
      <c r="B53" s="1" t="s">
        <v>180</v>
      </c>
      <c r="D53" s="2">
        <v>790</v>
      </c>
      <c r="F53" s="132">
        <f t="shared" si="0"/>
        <v>1.8725126987174474E-3</v>
      </c>
      <c r="H53" s="2">
        <v>12162377</v>
      </c>
      <c r="J53" s="132">
        <f t="shared" si="1"/>
        <v>2.5116420333930554E-3</v>
      </c>
    </row>
    <row r="54" spans="1:10">
      <c r="A54" s="1" t="s">
        <v>183</v>
      </c>
      <c r="B54" s="1" t="s">
        <v>184</v>
      </c>
      <c r="D54" s="2">
        <v>2401</v>
      </c>
      <c r="F54" s="132">
        <f t="shared" si="0"/>
        <v>5.6910164425577102E-3</v>
      </c>
      <c r="H54" s="2">
        <v>11009504</v>
      </c>
      <c r="J54" s="132">
        <f t="shared" si="1"/>
        <v>2.2735632198548831E-3</v>
      </c>
    </row>
    <row r="55" spans="1:10">
      <c r="A55" s="1" t="s">
        <v>174</v>
      </c>
      <c r="B55" s="1" t="s">
        <v>175</v>
      </c>
      <c r="D55" s="2">
        <v>8780</v>
      </c>
      <c r="F55" s="132">
        <f t="shared" si="0"/>
        <v>2.0810963917391376E-2</v>
      </c>
      <c r="H55" s="2">
        <v>10573677</v>
      </c>
      <c r="J55" s="132">
        <f t="shared" si="1"/>
        <v>2.1835609602235961E-3</v>
      </c>
    </row>
    <row r="56" spans="1:10">
      <c r="A56" s="1" t="s">
        <v>169</v>
      </c>
      <c r="B56" s="1" t="s">
        <v>170</v>
      </c>
      <c r="D56" s="2">
        <v>3672</v>
      </c>
      <c r="F56" s="132">
        <f t="shared" si="0"/>
        <v>8.703628645177805E-3</v>
      </c>
      <c r="H56" s="2">
        <v>10458875</v>
      </c>
      <c r="J56" s="132">
        <f t="shared" si="1"/>
        <v>2.1598532977561698E-3</v>
      </c>
    </row>
    <row r="57" spans="1:10">
      <c r="A57" s="1" t="s">
        <v>2</v>
      </c>
      <c r="B57" s="1" t="s">
        <v>173</v>
      </c>
      <c r="D57" s="2">
        <v>2764</v>
      </c>
      <c r="F57" s="132">
        <f t="shared" si="0"/>
        <v>6.5514241762721828E-3</v>
      </c>
      <c r="H57" s="2">
        <v>9598286</v>
      </c>
      <c r="J57" s="132">
        <f t="shared" si="1"/>
        <v>1.9821338021447695E-3</v>
      </c>
    </row>
    <row r="58" spans="1:10">
      <c r="A58" s="1" t="s">
        <v>181</v>
      </c>
      <c r="B58" s="1" t="s">
        <v>182</v>
      </c>
      <c r="D58" s="2">
        <v>1957</v>
      </c>
      <c r="F58" s="132">
        <f t="shared" si="0"/>
        <v>4.6386169004937272E-3</v>
      </c>
      <c r="H58" s="2">
        <v>9592054</v>
      </c>
      <c r="J58" s="132">
        <f t="shared" si="1"/>
        <v>1.980846837174673E-3</v>
      </c>
    </row>
    <row r="59" spans="1:10">
      <c r="A59" s="1" t="s">
        <v>15</v>
      </c>
      <c r="B59" s="1" t="s">
        <v>178</v>
      </c>
      <c r="D59" s="2">
        <v>1790</v>
      </c>
      <c r="F59" s="132">
        <f t="shared" si="0"/>
        <v>4.2427819376002918E-3</v>
      </c>
      <c r="H59" s="2">
        <v>9411861</v>
      </c>
      <c r="J59" s="132">
        <f t="shared" si="1"/>
        <v>1.9436353354326044E-3</v>
      </c>
    </row>
    <row r="60" spans="1:10">
      <c r="A60" s="1" t="s">
        <v>176</v>
      </c>
      <c r="B60" s="1" t="s">
        <v>177</v>
      </c>
      <c r="D60" s="2">
        <v>2593</v>
      </c>
      <c r="F60" s="132">
        <f t="shared" si="0"/>
        <v>6.1461081364232164E-3</v>
      </c>
      <c r="H60" s="2">
        <v>7936800</v>
      </c>
      <c r="J60" s="132">
        <f t="shared" si="1"/>
        <v>1.6390217545989572E-3</v>
      </c>
    </row>
    <row r="61" spans="1:10">
      <c r="A61" s="1" t="s">
        <v>0</v>
      </c>
      <c r="B61" s="1" t="s">
        <v>168</v>
      </c>
      <c r="D61" s="2">
        <v>303</v>
      </c>
      <c r="F61" s="132">
        <f t="shared" si="0"/>
        <v>7.1819157938150194E-4</v>
      </c>
      <c r="H61" s="2">
        <v>6627301</v>
      </c>
      <c r="J61" s="132">
        <f t="shared" si="1"/>
        <v>1.3685982402574619E-3</v>
      </c>
    </row>
    <row r="62" spans="1:10">
      <c r="A62" s="1" t="s">
        <v>189</v>
      </c>
      <c r="B62" s="1" t="s">
        <v>190</v>
      </c>
      <c r="D62" s="2">
        <v>182</v>
      </c>
      <c r="F62" s="132">
        <f t="shared" si="0"/>
        <v>4.3138900147667773E-4</v>
      </c>
      <c r="H62" s="2">
        <v>6236707</v>
      </c>
      <c r="J62" s="132">
        <f t="shared" si="1"/>
        <v>1.2879370086255918E-3</v>
      </c>
    </row>
    <row r="63" spans="1:10">
      <c r="A63" s="1" t="s">
        <v>185</v>
      </c>
      <c r="B63" s="1" t="s">
        <v>186</v>
      </c>
      <c r="D63" s="2">
        <v>571</v>
      </c>
      <c r="F63" s="132">
        <f t="shared" si="0"/>
        <v>1.3534237354021043E-3</v>
      </c>
      <c r="H63" s="2">
        <v>6012740</v>
      </c>
      <c r="J63" s="132">
        <f t="shared" si="1"/>
        <v>1.2416857757216176E-3</v>
      </c>
    </row>
    <row r="64" spans="1:10">
      <c r="A64" s="1" t="s">
        <v>211</v>
      </c>
      <c r="B64" s="1" t="s">
        <v>212</v>
      </c>
      <c r="D64" s="2">
        <v>14</v>
      </c>
      <c r="F64" s="132">
        <f t="shared" si="0"/>
        <v>3.3183769344359823E-5</v>
      </c>
      <c r="H64" s="2">
        <v>4591912</v>
      </c>
      <c r="J64" s="132">
        <f t="shared" si="1"/>
        <v>9.4827180516127488E-4</v>
      </c>
    </row>
    <row r="65" spans="1:10">
      <c r="A65" s="1" t="s">
        <v>202</v>
      </c>
      <c r="B65" s="1" t="s">
        <v>203</v>
      </c>
      <c r="D65" s="2">
        <v>118</v>
      </c>
      <c r="F65" s="132">
        <f t="shared" si="0"/>
        <v>2.7969177018817565E-4</v>
      </c>
      <c r="H65" s="2">
        <v>3884082</v>
      </c>
      <c r="J65" s="132">
        <f t="shared" si="1"/>
        <v>8.0209843950285089E-4</v>
      </c>
    </row>
    <row r="66" spans="1:10">
      <c r="A66" s="1" t="s">
        <v>187</v>
      </c>
      <c r="B66" s="1" t="s">
        <v>188</v>
      </c>
      <c r="D66" s="2">
        <v>314</v>
      </c>
      <c r="F66" s="132">
        <f t="shared" si="0"/>
        <v>7.4426454100921325E-4</v>
      </c>
      <c r="H66" s="2">
        <v>3352699</v>
      </c>
      <c r="J66" s="132">
        <f t="shared" si="1"/>
        <v>6.9236299234227505E-4</v>
      </c>
    </row>
    <row r="67" spans="1:10">
      <c r="A67" s="1" t="s">
        <v>1</v>
      </c>
      <c r="B67" s="1" t="s">
        <v>204</v>
      </c>
      <c r="D67" s="2">
        <v>731</v>
      </c>
      <c r="F67" s="132">
        <f t="shared" si="0"/>
        <v>1.7326668136233596E-3</v>
      </c>
      <c r="H67" s="2">
        <v>3182555</v>
      </c>
      <c r="J67" s="132">
        <f t="shared" si="1"/>
        <v>6.5722670096357268E-4</v>
      </c>
    </row>
    <row r="68" spans="1:10">
      <c r="A68" s="1" t="s">
        <v>194</v>
      </c>
      <c r="B68" s="1" t="s">
        <v>195</v>
      </c>
      <c r="D68" s="2">
        <v>992</v>
      </c>
      <c r="F68" s="132">
        <f t="shared" si="0"/>
        <v>2.3513070849717817E-3</v>
      </c>
      <c r="H68" s="2">
        <v>2574682</v>
      </c>
      <c r="J68" s="132">
        <f t="shared" si="1"/>
        <v>5.3169536956636828E-4</v>
      </c>
    </row>
    <row r="69" spans="1:10">
      <c r="A69" s="1" t="s">
        <v>198</v>
      </c>
      <c r="B69" s="1" t="s">
        <v>199</v>
      </c>
      <c r="D69" s="2">
        <v>197</v>
      </c>
      <c r="F69" s="132">
        <f t="shared" si="0"/>
        <v>4.6694304005992043E-4</v>
      </c>
      <c r="H69" s="2">
        <v>2388652</v>
      </c>
      <c r="J69" s="132">
        <f t="shared" si="1"/>
        <v>4.9327847396511291E-4</v>
      </c>
    </row>
    <row r="70" spans="1:10">
      <c r="A70" s="1" t="s">
        <v>200</v>
      </c>
      <c r="B70" s="1" t="s">
        <v>201</v>
      </c>
      <c r="D70" s="2">
        <v>213</v>
      </c>
      <c r="F70" s="132">
        <f t="shared" ref="F70:F81" si="2">D70/D$83</f>
        <v>5.0486734788204597E-4</v>
      </c>
      <c r="H70" s="2">
        <v>1911689</v>
      </c>
      <c r="J70" s="132">
        <f t="shared" ref="J70:J81" si="3">H70/H$83</f>
        <v>3.9478125428731047E-4</v>
      </c>
    </row>
    <row r="71" spans="1:10">
      <c r="A71" s="1" t="s">
        <v>192</v>
      </c>
      <c r="B71" s="1" t="s">
        <v>193</v>
      </c>
      <c r="D71" s="2">
        <v>15</v>
      </c>
      <c r="F71" s="132">
        <f t="shared" si="2"/>
        <v>3.5554038583242672E-5</v>
      </c>
      <c r="H71" s="2">
        <v>1726992</v>
      </c>
      <c r="J71" s="132">
        <f t="shared" si="3"/>
        <v>3.5663963537173196E-4</v>
      </c>
    </row>
    <row r="72" spans="1:10">
      <c r="A72" s="1" t="s">
        <v>196</v>
      </c>
      <c r="B72" s="1" t="s">
        <v>197</v>
      </c>
      <c r="D72" s="2">
        <v>362</v>
      </c>
      <c r="F72" s="132">
        <f t="shared" si="2"/>
        <v>8.580374644755898E-4</v>
      </c>
      <c r="H72" s="2">
        <v>1286597</v>
      </c>
      <c r="J72" s="132">
        <f t="shared" si="3"/>
        <v>2.6569404198187611E-4</v>
      </c>
    </row>
    <row r="73" spans="1:10">
      <c r="A73" s="1" t="s">
        <v>206</v>
      </c>
      <c r="B73" s="1" t="s">
        <v>509</v>
      </c>
      <c r="D73" s="2">
        <v>113</v>
      </c>
      <c r="F73" s="132">
        <f t="shared" si="2"/>
        <v>2.6784042399376147E-4</v>
      </c>
      <c r="H73" s="2">
        <v>944570</v>
      </c>
      <c r="J73" s="132">
        <f t="shared" si="3"/>
        <v>1.95062339827328E-4</v>
      </c>
    </row>
    <row r="74" spans="1:10">
      <c r="A74" s="1" t="s">
        <v>191</v>
      </c>
      <c r="B74" s="1" t="s">
        <v>510</v>
      </c>
      <c r="D74" s="2">
        <v>12</v>
      </c>
      <c r="F74" s="132">
        <f t="shared" si="2"/>
        <v>2.8443230866594137E-5</v>
      </c>
      <c r="H74" s="2">
        <v>675100</v>
      </c>
      <c r="J74" s="132">
        <f t="shared" si="3"/>
        <v>1.3941432145571969E-4</v>
      </c>
    </row>
    <row r="75" spans="1:10">
      <c r="A75" s="1" t="s">
        <v>205</v>
      </c>
      <c r="B75" s="1" t="s">
        <v>511</v>
      </c>
      <c r="D75" s="2">
        <v>75</v>
      </c>
      <c r="F75" s="132">
        <f t="shared" si="2"/>
        <v>1.7777019291621336E-4</v>
      </c>
      <c r="H75" s="2">
        <v>630367</v>
      </c>
      <c r="J75" s="132">
        <f t="shared" si="3"/>
        <v>1.3017654802707399E-4</v>
      </c>
    </row>
    <row r="76" spans="1:10">
      <c r="A76" s="1" t="s">
        <v>208</v>
      </c>
      <c r="B76" s="1" t="s">
        <v>512</v>
      </c>
      <c r="D76" s="2">
        <v>139</v>
      </c>
      <c r="F76" s="132">
        <f t="shared" si="2"/>
        <v>3.2946742420471542E-4</v>
      </c>
      <c r="H76" s="2">
        <v>613983</v>
      </c>
      <c r="J76" s="132">
        <f t="shared" si="3"/>
        <v>1.2679310225203249E-4</v>
      </c>
    </row>
    <row r="77" spans="1:10">
      <c r="A77" s="1" t="s">
        <v>207</v>
      </c>
      <c r="B77" s="1" t="s">
        <v>513</v>
      </c>
      <c r="D77" s="2">
        <v>53</v>
      </c>
      <c r="F77" s="132">
        <f t="shared" si="2"/>
        <v>1.2562426966079076E-4</v>
      </c>
      <c r="H77" s="2">
        <v>420024</v>
      </c>
      <c r="J77" s="132">
        <f t="shared" si="3"/>
        <v>8.6738795667482159E-5</v>
      </c>
    </row>
    <row r="78" spans="1:10">
      <c r="A78" s="1" t="s">
        <v>210</v>
      </c>
      <c r="B78" s="1" t="s">
        <v>514</v>
      </c>
      <c r="D78" s="2">
        <v>50</v>
      </c>
      <c r="F78" s="132">
        <f t="shared" si="2"/>
        <v>1.1851346194414224E-4</v>
      </c>
      <c r="H78" s="2">
        <v>391269</v>
      </c>
      <c r="J78" s="132">
        <f t="shared" si="3"/>
        <v>8.0800625302411466E-5</v>
      </c>
    </row>
    <row r="79" spans="1:10">
      <c r="A79" s="1" t="s">
        <v>515</v>
      </c>
      <c r="B79" s="1" t="s">
        <v>516</v>
      </c>
      <c r="D79" s="2">
        <v>10</v>
      </c>
      <c r="F79" s="132">
        <f t="shared" si="2"/>
        <v>2.3702692388828446E-5</v>
      </c>
      <c r="H79" s="2">
        <v>144449</v>
      </c>
      <c r="J79" s="132">
        <f t="shared" si="3"/>
        <v>2.9830038986753446E-5</v>
      </c>
    </row>
    <row r="80" spans="1:10">
      <c r="A80" s="1" t="s">
        <v>209</v>
      </c>
      <c r="B80" s="1" t="s">
        <v>517</v>
      </c>
      <c r="D80" s="2">
        <v>17</v>
      </c>
      <c r="F80" s="132">
        <f t="shared" si="2"/>
        <v>4.0294577061008357E-5</v>
      </c>
      <c r="H80" s="2">
        <v>138221</v>
      </c>
      <c r="J80" s="132">
        <f t="shared" si="3"/>
        <v>2.8543900053223271E-5</v>
      </c>
    </row>
    <row r="81" spans="1:10">
      <c r="A81" s="1" t="s">
        <v>518</v>
      </c>
      <c r="B81" s="1" t="s">
        <v>519</v>
      </c>
      <c r="D81" s="2">
        <v>73</v>
      </c>
      <c r="F81" s="132">
        <f t="shared" si="2"/>
        <v>1.7302965443844766E-4</v>
      </c>
      <c r="H81" s="2">
        <v>123998</v>
      </c>
      <c r="J81" s="132">
        <f t="shared" si="3"/>
        <v>2.5606720533056331E-5</v>
      </c>
    </row>
    <row r="82" spans="1:10" ht="5.25" customHeight="1"/>
    <row r="83" spans="1:10">
      <c r="B83" s="1" t="s">
        <v>67</v>
      </c>
      <c r="D83" s="2">
        <f>SUM(D6:D82)</f>
        <v>421893</v>
      </c>
      <c r="F83" s="132">
        <f>SUM(F6:F82)</f>
        <v>1.0000000000000002</v>
      </c>
      <c r="H83" s="2">
        <f>SUM(H6:H82)</f>
        <v>4842400644</v>
      </c>
      <c r="J83" s="132">
        <f>SUM(J6:J82)</f>
        <v>0.99999999999999989</v>
      </c>
    </row>
    <row r="84" spans="1:10" ht="10.5" customHeight="1"/>
    <row r="85" spans="1:10" ht="14.25" customHeight="1">
      <c r="A85" s="133" t="s">
        <v>83</v>
      </c>
      <c r="B85" s="200" t="s">
        <v>84</v>
      </c>
      <c r="C85" s="200"/>
      <c r="D85" s="200"/>
      <c r="E85" s="200"/>
      <c r="F85" s="200"/>
      <c r="G85" s="200"/>
      <c r="H85" s="200"/>
      <c r="I85" s="200"/>
      <c r="J85" s="200"/>
    </row>
  </sheetData>
  <autoFilter ref="A4:D81" xr:uid="{8C20C364-9B6D-4C2E-AF9F-237C2171F0B0}">
    <filterColumn colId="2" showButton="0"/>
  </autoFilter>
  <mergeCells count="3">
    <mergeCell ref="C4:D4"/>
    <mergeCell ref="C5:D5"/>
    <mergeCell ref="B85:J85"/>
  </mergeCells>
  <printOptions horizontalCentered="1"/>
  <pageMargins left="0.65" right="0.5" top="0.75" bottom="0.6" header="0" footer="0"/>
  <pageSetup scale="73" orientation="portrait" r:id="rId1"/>
  <headerFooter alignWithMargins="0"/>
  <colBreaks count="1" manualBreakCount="1">
    <brk id="1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A264D-E78A-48D7-AAFF-AA89A846CC29}">
  <sheetPr>
    <pageSetUpPr fitToPage="1"/>
  </sheetPr>
  <dimension ref="A1:Q83"/>
  <sheetViews>
    <sheetView topLeftCell="A34" zoomScaleNormal="100" workbookViewId="0">
      <selection activeCell="D61" sqref="D61"/>
    </sheetView>
  </sheetViews>
  <sheetFormatPr defaultRowHeight="12.75"/>
  <cols>
    <col min="1" max="1" width="8" style="1" customWidth="1"/>
    <col min="2" max="2" width="54.85546875" style="1" customWidth="1"/>
    <col min="3" max="3" width="1.42578125" style="1" customWidth="1"/>
    <col min="4" max="4" width="8.42578125" style="1" customWidth="1"/>
    <col min="5" max="5" width="1.28515625" style="1" customWidth="1"/>
    <col min="6" max="6" width="9.85546875" style="1" customWidth="1"/>
    <col min="7" max="7" width="1.7109375" style="1" customWidth="1"/>
    <col min="8" max="8" width="13.7109375" style="1" customWidth="1"/>
    <col min="9" max="9" width="1.28515625" style="1" customWidth="1"/>
    <col min="10" max="10" width="9.140625" style="1"/>
    <col min="11" max="11" width="1.42578125" style="1" customWidth="1"/>
    <col min="12" max="12" width="9.140625" style="1"/>
    <col min="13" max="13" width="17.5703125" style="1" bestFit="1" customWidth="1"/>
    <col min="14" max="14" width="17.140625" style="1" customWidth="1"/>
    <col min="15" max="15" width="14" style="1" customWidth="1"/>
    <col min="16" max="16" width="12.85546875" style="1" customWidth="1"/>
    <col min="17" max="16384" width="9.140625" style="1"/>
  </cols>
  <sheetData>
    <row r="1" spans="1:10">
      <c r="A1" s="17" t="s">
        <v>504</v>
      </c>
      <c r="B1" s="18"/>
      <c r="C1" s="18"/>
      <c r="D1" s="18"/>
      <c r="E1" s="18"/>
      <c r="F1" s="18"/>
      <c r="G1" s="18"/>
      <c r="H1" s="18"/>
      <c r="I1" s="18"/>
      <c r="J1" s="128" t="s">
        <v>469</v>
      </c>
    </row>
    <row r="3" spans="1:10">
      <c r="J3" s="129" t="s">
        <v>76</v>
      </c>
    </row>
    <row r="4" spans="1:10">
      <c r="C4" s="196" t="s">
        <v>77</v>
      </c>
      <c r="D4" s="196"/>
      <c r="F4" s="129" t="s">
        <v>76</v>
      </c>
      <c r="H4" s="129" t="s">
        <v>31</v>
      </c>
      <c r="J4" s="129" t="s">
        <v>78</v>
      </c>
    </row>
    <row r="5" spans="1:10">
      <c r="A5" s="130" t="s">
        <v>213</v>
      </c>
      <c r="B5" s="10"/>
      <c r="C5" s="199" t="s">
        <v>80</v>
      </c>
      <c r="D5" s="199"/>
      <c r="E5" s="10"/>
      <c r="F5" s="131" t="s">
        <v>80</v>
      </c>
      <c r="G5" s="10"/>
      <c r="H5" s="131" t="s">
        <v>81</v>
      </c>
      <c r="I5" s="10"/>
      <c r="J5" s="131" t="s">
        <v>82</v>
      </c>
    </row>
    <row r="6" spans="1:10" ht="16.5" customHeight="1">
      <c r="A6" s="1" t="s">
        <v>200</v>
      </c>
      <c r="B6" s="1" t="s">
        <v>214</v>
      </c>
      <c r="D6" s="2">
        <v>120519</v>
      </c>
      <c r="F6" s="132">
        <f t="shared" ref="F6:F58" si="0">D6/D$61</f>
        <v>0.28566112421337064</v>
      </c>
      <c r="H6" s="2">
        <v>1362386392</v>
      </c>
      <c r="J6" s="132">
        <f t="shared" ref="J6:J58" si="1">H6/H$61</f>
        <v>0.28134235240403033</v>
      </c>
    </row>
    <row r="7" spans="1:10">
      <c r="A7" s="1" t="s">
        <v>140</v>
      </c>
      <c r="B7" s="1" t="s">
        <v>216</v>
      </c>
      <c r="D7" s="2">
        <v>13054</v>
      </c>
      <c r="F7" s="132">
        <f t="shared" si="0"/>
        <v>3.094134796572607E-2</v>
      </c>
      <c r="H7" s="2">
        <v>560081656</v>
      </c>
      <c r="J7" s="132">
        <f t="shared" si="1"/>
        <v>0.11566079312203295</v>
      </c>
    </row>
    <row r="8" spans="1:10">
      <c r="A8" s="1" t="s">
        <v>17</v>
      </c>
      <c r="B8" s="1" t="s">
        <v>217</v>
      </c>
      <c r="D8" s="2">
        <v>39934</v>
      </c>
      <c r="F8" s="132">
        <f t="shared" si="0"/>
        <v>9.4653883075172737E-2</v>
      </c>
      <c r="H8" s="2">
        <v>529463739</v>
      </c>
      <c r="J8" s="132">
        <f t="shared" si="1"/>
        <v>0.10933797835738625</v>
      </c>
    </row>
    <row r="9" spans="1:10">
      <c r="A9" s="1" t="s">
        <v>19</v>
      </c>
      <c r="B9" s="1" t="s">
        <v>215</v>
      </c>
      <c r="D9" s="2">
        <v>35077</v>
      </c>
      <c r="F9" s="132">
        <f t="shared" si="0"/>
        <v>8.314153995662428E-2</v>
      </c>
      <c r="H9" s="2">
        <v>419351401</v>
      </c>
      <c r="J9" s="132">
        <f t="shared" si="1"/>
        <v>8.6599007692720581E-2</v>
      </c>
    </row>
    <row r="10" spans="1:10">
      <c r="A10" s="1" t="s">
        <v>120</v>
      </c>
      <c r="B10" s="1" t="s">
        <v>219</v>
      </c>
      <c r="D10" s="2">
        <v>51075</v>
      </c>
      <c r="F10" s="132">
        <f t="shared" si="0"/>
        <v>0.1210609274819564</v>
      </c>
      <c r="H10" s="2">
        <v>352617971</v>
      </c>
      <c r="J10" s="132">
        <f t="shared" si="1"/>
        <v>7.2818086002341798E-2</v>
      </c>
    </row>
    <row r="11" spans="1:10">
      <c r="A11" s="1" t="s">
        <v>165</v>
      </c>
      <c r="B11" s="1" t="s">
        <v>218</v>
      </c>
      <c r="D11" s="2">
        <v>14653</v>
      </c>
      <c r="F11" s="132">
        <f t="shared" si="0"/>
        <v>3.4731390511857217E-2</v>
      </c>
      <c r="H11" s="2">
        <v>289821680</v>
      </c>
      <c r="J11" s="132">
        <f t="shared" si="1"/>
        <v>5.9850211149854254E-2</v>
      </c>
    </row>
    <row r="12" spans="1:10">
      <c r="A12" s="1" t="s">
        <v>136</v>
      </c>
      <c r="B12" s="1" t="s">
        <v>220</v>
      </c>
      <c r="D12" s="2">
        <v>12703</v>
      </c>
      <c r="F12" s="132">
        <f t="shared" si="0"/>
        <v>3.0109387406819232E-2</v>
      </c>
      <c r="H12" s="2">
        <v>244380737</v>
      </c>
      <c r="J12" s="132">
        <f t="shared" si="1"/>
        <v>5.0466337474846606E-2</v>
      </c>
    </row>
    <row r="13" spans="1:10">
      <c r="A13" s="1" t="s">
        <v>209</v>
      </c>
      <c r="B13" s="1" t="s">
        <v>221</v>
      </c>
      <c r="D13" s="2">
        <v>47075</v>
      </c>
      <c r="F13" s="132">
        <f t="shared" si="0"/>
        <v>0.11157989547162209</v>
      </c>
      <c r="H13" s="2">
        <v>169293936</v>
      </c>
      <c r="J13" s="132">
        <f t="shared" si="1"/>
        <v>3.4960386041478719E-2</v>
      </c>
    </row>
    <row r="14" spans="1:10">
      <c r="A14" s="1" t="s">
        <v>222</v>
      </c>
      <c r="B14" s="1" t="s">
        <v>223</v>
      </c>
      <c r="D14" s="2">
        <v>12579</v>
      </c>
      <c r="F14" s="132">
        <f t="shared" si="0"/>
        <v>2.9815475414498867E-2</v>
      </c>
      <c r="H14" s="2">
        <v>153155094</v>
      </c>
      <c r="J14" s="132">
        <f t="shared" si="1"/>
        <v>3.162760189153474E-2</v>
      </c>
    </row>
    <row r="15" spans="1:10">
      <c r="A15" s="1" t="s">
        <v>152</v>
      </c>
      <c r="B15" s="1" t="s">
        <v>224</v>
      </c>
      <c r="D15" s="2">
        <v>2231</v>
      </c>
      <c r="F15" s="132">
        <f t="shared" si="0"/>
        <v>5.2880456037639701E-3</v>
      </c>
      <c r="H15" s="2">
        <v>97805674</v>
      </c>
      <c r="J15" s="132">
        <f t="shared" si="1"/>
        <v>2.0197558169401993E-2</v>
      </c>
    </row>
    <row r="16" spans="1:10">
      <c r="A16" s="1" t="s">
        <v>130</v>
      </c>
      <c r="B16" s="1" t="s">
        <v>226</v>
      </c>
      <c r="D16" s="2">
        <v>5012</v>
      </c>
      <c r="F16" s="132">
        <f t="shared" si="0"/>
        <v>1.1879733108948909E-2</v>
      </c>
      <c r="H16" s="2">
        <v>95489972</v>
      </c>
      <c r="J16" s="132">
        <f t="shared" si="1"/>
        <v>1.9719349452717513E-2</v>
      </c>
    </row>
    <row r="17" spans="1:10">
      <c r="A17" s="1" t="s">
        <v>208</v>
      </c>
      <c r="B17" s="1" t="s">
        <v>225</v>
      </c>
      <c r="D17" s="2">
        <v>2215</v>
      </c>
      <c r="F17" s="132">
        <f t="shared" si="0"/>
        <v>5.2501214757226322E-3</v>
      </c>
      <c r="H17" s="2">
        <v>76606014</v>
      </c>
      <c r="J17" s="132">
        <f t="shared" si="1"/>
        <v>1.5819679581074442E-2</v>
      </c>
    </row>
    <row r="18" spans="1:10">
      <c r="A18" s="1" t="s">
        <v>118</v>
      </c>
      <c r="B18" s="1" t="s">
        <v>230</v>
      </c>
      <c r="D18" s="2">
        <v>3989</v>
      </c>
      <c r="F18" s="132">
        <f t="shared" si="0"/>
        <v>9.4549591723059063E-3</v>
      </c>
      <c r="H18" s="2">
        <v>73375171</v>
      </c>
      <c r="J18" s="132">
        <f t="shared" si="1"/>
        <v>1.5152487824605331E-2</v>
      </c>
    </row>
    <row r="19" spans="1:10">
      <c r="A19" s="1" t="s">
        <v>0</v>
      </c>
      <c r="B19" s="1" t="s">
        <v>229</v>
      </c>
      <c r="D19" s="2">
        <v>8070</v>
      </c>
      <c r="F19" s="132">
        <f t="shared" si="0"/>
        <v>1.9127982080849499E-2</v>
      </c>
      <c r="H19" s="2">
        <v>51880823</v>
      </c>
      <c r="J19" s="132">
        <f t="shared" si="1"/>
        <v>1.0713754095891705E-2</v>
      </c>
    </row>
    <row r="20" spans="1:10">
      <c r="A20" s="1" t="s">
        <v>2</v>
      </c>
      <c r="B20" s="1" t="s">
        <v>227</v>
      </c>
      <c r="D20" s="2">
        <v>680</v>
      </c>
      <c r="F20" s="132">
        <f t="shared" si="0"/>
        <v>1.6117754417568353E-3</v>
      </c>
      <c r="H20" s="2">
        <v>47817123</v>
      </c>
      <c r="J20" s="132">
        <f t="shared" si="1"/>
        <v>9.8745715231812626E-3</v>
      </c>
    </row>
    <row r="21" spans="1:10">
      <c r="A21" s="1" t="s">
        <v>160</v>
      </c>
      <c r="B21" s="1" t="s">
        <v>228</v>
      </c>
      <c r="D21" s="2">
        <v>1932</v>
      </c>
      <c r="F21" s="132">
        <f t="shared" si="0"/>
        <v>4.579338460991479E-3</v>
      </c>
      <c r="H21" s="2">
        <v>42167998</v>
      </c>
      <c r="J21" s="132">
        <f t="shared" si="1"/>
        <v>8.707987560028746E-3</v>
      </c>
    </row>
    <row r="22" spans="1:10">
      <c r="A22" s="1" t="s">
        <v>234</v>
      </c>
      <c r="B22" s="1" t="s">
        <v>235</v>
      </c>
      <c r="D22" s="2">
        <v>18752</v>
      </c>
      <c r="F22" s="132">
        <f t="shared" si="0"/>
        <v>4.4447078064447317E-2</v>
      </c>
      <c r="H22" s="2">
        <v>39759867</v>
      </c>
      <c r="J22" s="132">
        <f t="shared" si="1"/>
        <v>8.2106916060942104E-3</v>
      </c>
    </row>
    <row r="23" spans="1:10">
      <c r="A23" s="1" t="s">
        <v>210</v>
      </c>
      <c r="B23" s="1" t="s">
        <v>232</v>
      </c>
      <c r="D23" s="2">
        <v>1336</v>
      </c>
      <c r="F23" s="132">
        <f t="shared" si="0"/>
        <v>3.1666646914516646E-3</v>
      </c>
      <c r="H23" s="2">
        <v>39074076</v>
      </c>
      <c r="J23" s="132">
        <f t="shared" si="1"/>
        <v>8.0690709510946607E-3</v>
      </c>
    </row>
    <row r="24" spans="1:10">
      <c r="A24" s="1" t="s">
        <v>22</v>
      </c>
      <c r="B24" s="1" t="s">
        <v>231</v>
      </c>
      <c r="D24" s="2">
        <v>2136</v>
      </c>
      <c r="F24" s="132">
        <f t="shared" si="0"/>
        <v>5.0628710935185298E-3</v>
      </c>
      <c r="H24" s="2">
        <v>33238743</v>
      </c>
      <c r="J24" s="132">
        <f t="shared" si="1"/>
        <v>6.864033728966515E-3</v>
      </c>
    </row>
    <row r="25" spans="1:10">
      <c r="A25" s="1" t="s">
        <v>154</v>
      </c>
      <c r="B25" s="1" t="s">
        <v>233</v>
      </c>
      <c r="D25" s="2">
        <v>697</v>
      </c>
      <c r="F25" s="132">
        <f t="shared" si="0"/>
        <v>1.652069827800756E-3</v>
      </c>
      <c r="H25" s="2">
        <v>25331915</v>
      </c>
      <c r="J25" s="132">
        <f t="shared" si="1"/>
        <v>5.2312182497187935E-3</v>
      </c>
    </row>
    <row r="26" spans="1:10">
      <c r="A26" s="1" t="s">
        <v>205</v>
      </c>
      <c r="B26" s="1" t="s">
        <v>236</v>
      </c>
      <c r="D26" s="2">
        <v>1854</v>
      </c>
      <c r="F26" s="132">
        <f t="shared" si="0"/>
        <v>4.3944583367899592E-3</v>
      </c>
      <c r="H26" s="2">
        <v>21914963</v>
      </c>
      <c r="J26" s="132">
        <f t="shared" si="1"/>
        <v>4.5255936784689239E-3</v>
      </c>
    </row>
    <row r="27" spans="1:10">
      <c r="A27" s="1" t="s">
        <v>183</v>
      </c>
      <c r="B27" s="1" t="s">
        <v>239</v>
      </c>
      <c r="D27" s="2">
        <v>4345</v>
      </c>
      <c r="F27" s="132">
        <f t="shared" si="0"/>
        <v>1.029877102122566E-2</v>
      </c>
      <c r="H27" s="2">
        <v>16402528</v>
      </c>
      <c r="J27" s="132">
        <f t="shared" si="1"/>
        <v>3.3872371597300677E-3</v>
      </c>
    </row>
    <row r="28" spans="1:10">
      <c r="A28" s="1" t="s">
        <v>241</v>
      </c>
      <c r="B28" s="1" t="s">
        <v>242</v>
      </c>
      <c r="D28" s="2">
        <v>2102</v>
      </c>
      <c r="F28" s="132">
        <f t="shared" si="0"/>
        <v>4.9822823214306878E-3</v>
      </c>
      <c r="H28" s="2">
        <v>14390223</v>
      </c>
      <c r="J28" s="132">
        <f t="shared" si="1"/>
        <v>2.9716820530592781E-3</v>
      </c>
    </row>
    <row r="29" spans="1:10">
      <c r="A29" s="1" t="s">
        <v>97</v>
      </c>
      <c r="B29" s="1" t="s">
        <v>238</v>
      </c>
      <c r="D29" s="2">
        <v>9403</v>
      </c>
      <c r="F29" s="132">
        <f t="shared" si="0"/>
        <v>2.2287535998293414E-2</v>
      </c>
      <c r="H29" s="2">
        <v>14017070</v>
      </c>
      <c r="J29" s="132">
        <f t="shared" si="1"/>
        <v>2.8946233394350884E-3</v>
      </c>
    </row>
    <row r="30" spans="1:10">
      <c r="A30" s="1" t="s">
        <v>244</v>
      </c>
      <c r="B30" s="1" t="s">
        <v>245</v>
      </c>
      <c r="D30" s="2">
        <v>1306</v>
      </c>
      <c r="F30" s="132">
        <f t="shared" si="0"/>
        <v>3.0955569513741571E-3</v>
      </c>
      <c r="H30" s="2">
        <v>11869298</v>
      </c>
      <c r="J30" s="132">
        <f t="shared" si="1"/>
        <v>2.4510933464347556E-3</v>
      </c>
    </row>
    <row r="31" spans="1:10">
      <c r="A31" s="1" t="s">
        <v>191</v>
      </c>
      <c r="B31" s="1" t="s">
        <v>247</v>
      </c>
      <c r="D31" s="2">
        <v>157</v>
      </c>
      <c r="F31" s="132">
        <f t="shared" si="0"/>
        <v>3.7213050640562227E-4</v>
      </c>
      <c r="H31" s="2">
        <v>9789367</v>
      </c>
      <c r="J31" s="132">
        <f t="shared" si="1"/>
        <v>2.0215729961037261E-3</v>
      </c>
    </row>
    <row r="32" spans="1:10">
      <c r="A32" s="1" t="s">
        <v>15</v>
      </c>
      <c r="B32" s="1" t="s">
        <v>240</v>
      </c>
      <c r="D32" s="2">
        <v>537</v>
      </c>
      <c r="F32" s="132">
        <f t="shared" si="0"/>
        <v>1.2728285473873832E-3</v>
      </c>
      <c r="H32" s="2">
        <v>8975112</v>
      </c>
      <c r="J32" s="132">
        <f t="shared" si="1"/>
        <v>1.8534236234280014E-3</v>
      </c>
    </row>
    <row r="33" spans="1:10">
      <c r="A33" s="1" t="s">
        <v>132</v>
      </c>
      <c r="B33" s="1" t="s">
        <v>246</v>
      </c>
      <c r="D33" s="2">
        <v>461</v>
      </c>
      <c r="F33" s="132">
        <f t="shared" si="0"/>
        <v>1.092688939191031E-3</v>
      </c>
      <c r="H33" s="2">
        <v>6700912</v>
      </c>
      <c r="J33" s="132">
        <f t="shared" si="1"/>
        <v>1.3837853610419765E-3</v>
      </c>
    </row>
    <row r="34" spans="1:10">
      <c r="A34" s="1" t="s">
        <v>185</v>
      </c>
      <c r="B34" s="1" t="s">
        <v>243</v>
      </c>
      <c r="D34" s="2">
        <v>1063</v>
      </c>
      <c r="F34" s="132">
        <f t="shared" si="0"/>
        <v>2.5195842567463469E-3</v>
      </c>
      <c r="H34" s="2">
        <v>5276110</v>
      </c>
      <c r="J34" s="132">
        <f t="shared" si="1"/>
        <v>1.0895537474969351E-3</v>
      </c>
    </row>
    <row r="35" spans="1:10">
      <c r="A35" s="1" t="s">
        <v>111</v>
      </c>
      <c r="B35" s="1" t="s">
        <v>237</v>
      </c>
      <c r="D35" s="2">
        <v>140</v>
      </c>
      <c r="F35" s="132">
        <f t="shared" si="0"/>
        <v>3.3183612036170136E-4</v>
      </c>
      <c r="H35" s="2">
        <v>4526289</v>
      </c>
      <c r="J35" s="132">
        <f t="shared" si="1"/>
        <v>9.3471044807711648E-4</v>
      </c>
    </row>
    <row r="36" spans="1:10">
      <c r="A36" s="1" t="s">
        <v>105</v>
      </c>
      <c r="B36" s="1" t="s">
        <v>248</v>
      </c>
      <c r="D36" s="2">
        <v>777</v>
      </c>
      <c r="F36" s="132">
        <f t="shared" si="0"/>
        <v>1.8416904680074427E-3</v>
      </c>
      <c r="H36" s="2">
        <v>3232444</v>
      </c>
      <c r="J36" s="132">
        <f t="shared" si="1"/>
        <v>6.6752237420637231E-4</v>
      </c>
    </row>
    <row r="37" spans="1:10">
      <c r="A37" s="1" t="s">
        <v>128</v>
      </c>
      <c r="B37" s="1" t="s">
        <v>249</v>
      </c>
      <c r="D37" s="2">
        <v>2772</v>
      </c>
      <c r="F37" s="132">
        <f t="shared" si="0"/>
        <v>6.5703551831616872E-3</v>
      </c>
      <c r="H37" s="2">
        <v>3200737</v>
      </c>
      <c r="J37" s="132">
        <f t="shared" si="1"/>
        <v>6.6097465615805914E-4</v>
      </c>
    </row>
    <row r="38" spans="1:10">
      <c r="A38" s="1" t="s">
        <v>179</v>
      </c>
      <c r="B38" s="1" t="s">
        <v>251</v>
      </c>
      <c r="D38" s="2">
        <v>552</v>
      </c>
      <c r="F38" s="132">
        <f t="shared" si="0"/>
        <v>1.3083824174261369E-3</v>
      </c>
      <c r="H38" s="2">
        <v>2608494</v>
      </c>
      <c r="J38" s="132">
        <f t="shared" si="1"/>
        <v>5.386723197627173E-4</v>
      </c>
    </row>
    <row r="39" spans="1:10">
      <c r="A39" s="1" t="s">
        <v>90</v>
      </c>
      <c r="B39" s="1" t="s">
        <v>250</v>
      </c>
      <c r="D39" s="2">
        <v>267</v>
      </c>
      <c r="F39" s="132">
        <f t="shared" si="0"/>
        <v>6.3285888668981622E-4</v>
      </c>
      <c r="H39" s="2">
        <v>2573481</v>
      </c>
      <c r="J39" s="132">
        <f t="shared" si="1"/>
        <v>5.314418895099155E-4</v>
      </c>
    </row>
    <row r="40" spans="1:10">
      <c r="A40" s="1" t="s">
        <v>258</v>
      </c>
      <c r="B40" s="1" t="s">
        <v>259</v>
      </c>
      <c r="D40" s="2">
        <v>904</v>
      </c>
      <c r="F40" s="132">
        <f t="shared" si="0"/>
        <v>2.1427132343355576E-3</v>
      </c>
      <c r="H40" s="2">
        <v>2458082</v>
      </c>
      <c r="J40" s="132">
        <f t="shared" si="1"/>
        <v>5.0761118603568939E-4</v>
      </c>
    </row>
    <row r="41" spans="1:10">
      <c r="A41" s="1" t="s">
        <v>122</v>
      </c>
      <c r="B41" s="1" t="s">
        <v>252</v>
      </c>
      <c r="D41" s="2">
        <v>163</v>
      </c>
      <c r="F41" s="132">
        <f t="shared" si="0"/>
        <v>3.8635205442112377E-4</v>
      </c>
      <c r="H41" s="2">
        <v>2219480</v>
      </c>
      <c r="J41" s="132">
        <f t="shared" si="1"/>
        <v>4.5833819831172921E-4</v>
      </c>
    </row>
    <row r="42" spans="1:10">
      <c r="A42" s="1" t="s">
        <v>255</v>
      </c>
      <c r="B42" s="1" t="s">
        <v>256</v>
      </c>
      <c r="D42" s="2">
        <v>189</v>
      </c>
      <c r="F42" s="132">
        <f t="shared" si="0"/>
        <v>4.4797876248829687E-4</v>
      </c>
      <c r="H42" s="2">
        <v>2064677</v>
      </c>
      <c r="J42" s="132">
        <f t="shared" si="1"/>
        <v>4.2637029226470438E-4</v>
      </c>
    </row>
    <row r="43" spans="1:10">
      <c r="A43" s="1" t="s">
        <v>126</v>
      </c>
      <c r="B43" s="1" t="s">
        <v>265</v>
      </c>
      <c r="D43" s="2">
        <v>92</v>
      </c>
      <c r="F43" s="132">
        <f t="shared" si="0"/>
        <v>2.1806373623768947E-4</v>
      </c>
      <c r="H43" s="2">
        <v>1284869</v>
      </c>
      <c r="J43" s="132">
        <f t="shared" si="1"/>
        <v>2.6533446686908337E-4</v>
      </c>
    </row>
    <row r="44" spans="1:10">
      <c r="A44" s="1" t="s">
        <v>14</v>
      </c>
      <c r="B44" s="1" t="s">
        <v>261</v>
      </c>
      <c r="D44" s="2">
        <v>24</v>
      </c>
      <c r="F44" s="132">
        <f t="shared" si="0"/>
        <v>5.6886192062005952E-5</v>
      </c>
      <c r="H44" s="2">
        <v>1102681</v>
      </c>
      <c r="J44" s="132">
        <f t="shared" si="1"/>
        <v>2.2771136610943819E-4</v>
      </c>
    </row>
    <row r="45" spans="1:10">
      <c r="A45" s="1" t="s">
        <v>253</v>
      </c>
      <c r="B45" s="1" t="s">
        <v>254</v>
      </c>
      <c r="D45" s="2">
        <v>326</v>
      </c>
      <c r="F45" s="132">
        <f t="shared" si="0"/>
        <v>7.7270410884224753E-4</v>
      </c>
      <c r="H45" s="2">
        <v>668634</v>
      </c>
      <c r="J45" s="132">
        <f t="shared" si="1"/>
        <v>1.3807761407625424E-4</v>
      </c>
    </row>
    <row r="46" spans="1:10">
      <c r="A46" s="1" t="s">
        <v>1</v>
      </c>
      <c r="B46" s="1" t="s">
        <v>262</v>
      </c>
      <c r="D46" s="2">
        <v>96</v>
      </c>
      <c r="F46" s="132">
        <f t="shared" si="0"/>
        <v>2.2754476824802381E-4</v>
      </c>
      <c r="H46" s="2">
        <v>625109</v>
      </c>
      <c r="J46" s="132">
        <f t="shared" si="1"/>
        <v>1.2908939607856197E-4</v>
      </c>
    </row>
    <row r="47" spans="1:10">
      <c r="A47" s="1" t="s">
        <v>156</v>
      </c>
      <c r="B47" s="1" t="s">
        <v>257</v>
      </c>
      <c r="D47" s="2">
        <v>277</v>
      </c>
      <c r="F47" s="132">
        <f t="shared" si="0"/>
        <v>6.5656146671565197E-4</v>
      </c>
      <c r="H47" s="2">
        <v>596633</v>
      </c>
      <c r="J47" s="132">
        <f t="shared" si="1"/>
        <v>1.2320890220831994E-4</v>
      </c>
    </row>
    <row r="48" spans="1:10">
      <c r="A48" s="1" t="s">
        <v>88</v>
      </c>
      <c r="B48" s="1" t="s">
        <v>260</v>
      </c>
      <c r="D48" s="2">
        <v>76</v>
      </c>
      <c r="F48" s="132">
        <f t="shared" si="0"/>
        <v>1.8013960819635217E-4</v>
      </c>
      <c r="H48" s="2">
        <v>483986</v>
      </c>
      <c r="J48" s="132">
        <f t="shared" si="1"/>
        <v>9.9946506050111098E-5</v>
      </c>
    </row>
    <row r="49" spans="1:10">
      <c r="A49" s="1" t="s">
        <v>18</v>
      </c>
      <c r="B49" s="1" t="s">
        <v>268</v>
      </c>
      <c r="D49" s="2">
        <v>53</v>
      </c>
      <c r="F49" s="132">
        <f t="shared" si="0"/>
        <v>1.2562367413692979E-4</v>
      </c>
      <c r="H49" s="2">
        <v>460491</v>
      </c>
      <c r="J49" s="132">
        <f t="shared" si="1"/>
        <v>9.5094623641017945E-5</v>
      </c>
    </row>
    <row r="50" spans="1:10">
      <c r="A50" s="1" t="s">
        <v>187</v>
      </c>
      <c r="B50" s="1" t="s">
        <v>269</v>
      </c>
      <c r="D50" s="2">
        <v>88</v>
      </c>
      <c r="F50" s="132">
        <f t="shared" si="0"/>
        <v>2.0858270422735516E-4</v>
      </c>
      <c r="H50" s="2">
        <v>455621</v>
      </c>
      <c r="J50" s="132">
        <f t="shared" si="1"/>
        <v>9.408893445896714E-5</v>
      </c>
    </row>
    <row r="51" spans="1:10">
      <c r="A51" s="1" t="s">
        <v>149</v>
      </c>
      <c r="B51" s="1" t="s">
        <v>267</v>
      </c>
      <c r="D51" s="2">
        <v>28</v>
      </c>
      <c r="F51" s="132">
        <f t="shared" si="0"/>
        <v>6.6367224072340269E-5</v>
      </c>
      <c r="H51" s="2">
        <v>420476</v>
      </c>
      <c r="J51" s="132">
        <f t="shared" si="1"/>
        <v>8.6831245279670309E-5</v>
      </c>
    </row>
    <row r="52" spans="1:10">
      <c r="A52" s="1" t="s">
        <v>103</v>
      </c>
      <c r="B52" s="1" t="s">
        <v>271</v>
      </c>
      <c r="D52" s="2">
        <v>34</v>
      </c>
      <c r="F52" s="132">
        <f t="shared" si="0"/>
        <v>8.0588772087841762E-5</v>
      </c>
      <c r="H52" s="2">
        <v>349057</v>
      </c>
      <c r="J52" s="132">
        <f t="shared" si="1"/>
        <v>7.2082720496736741E-5</v>
      </c>
    </row>
    <row r="53" spans="1:10">
      <c r="A53" s="1" t="s">
        <v>147</v>
      </c>
      <c r="B53" s="1" t="s">
        <v>274</v>
      </c>
      <c r="D53" s="2">
        <v>8</v>
      </c>
      <c r="F53" s="132">
        <f t="shared" si="0"/>
        <v>1.8962064020668648E-5</v>
      </c>
      <c r="H53" s="2">
        <v>276736</v>
      </c>
      <c r="J53" s="132">
        <f t="shared" si="1"/>
        <v>5.7147926382753928E-5</v>
      </c>
    </row>
    <row r="54" spans="1:10">
      <c r="A54" s="1" t="s">
        <v>263</v>
      </c>
      <c r="B54" s="1" t="s">
        <v>264</v>
      </c>
      <c r="D54" s="2">
        <v>21</v>
      </c>
      <c r="F54" s="132">
        <f t="shared" si="0"/>
        <v>4.9775418054255205E-5</v>
      </c>
      <c r="H54" s="2">
        <v>181199</v>
      </c>
      <c r="J54" s="132">
        <f t="shared" si="1"/>
        <v>3.7418865317951509E-5</v>
      </c>
    </row>
    <row r="55" spans="1:10">
      <c r="A55" s="1" t="s">
        <v>272</v>
      </c>
      <c r="B55" s="1" t="s">
        <v>273</v>
      </c>
      <c r="D55" s="2">
        <v>20</v>
      </c>
      <c r="F55" s="132">
        <f t="shared" si="0"/>
        <v>4.7405160051671627E-5</v>
      </c>
      <c r="H55" s="2">
        <v>114057</v>
      </c>
      <c r="J55" s="132">
        <f t="shared" si="1"/>
        <v>2.3553571054860103E-5</v>
      </c>
    </row>
    <row r="56" spans="1:10">
      <c r="A56" s="1" t="s">
        <v>206</v>
      </c>
      <c r="B56" s="1" t="s">
        <v>266</v>
      </c>
      <c r="D56" s="2">
        <v>20</v>
      </c>
      <c r="F56" s="132">
        <f t="shared" si="0"/>
        <v>4.7405160051671627E-5</v>
      </c>
      <c r="H56" s="2">
        <v>78787</v>
      </c>
      <c r="J56" s="132">
        <f t="shared" si="1"/>
        <v>1.6270068498200572E-5</v>
      </c>
    </row>
    <row r="57" spans="1:10">
      <c r="A57" s="1" t="s">
        <v>13</v>
      </c>
      <c r="B57" s="1" t="s">
        <v>270</v>
      </c>
      <c r="D57" s="2">
        <v>19</v>
      </c>
      <c r="F57" s="132">
        <f t="shared" si="0"/>
        <v>4.5034902049088043E-5</v>
      </c>
      <c r="H57" s="2">
        <v>24604</v>
      </c>
      <c r="J57" s="132">
        <f t="shared" si="1"/>
        <v>5.0808986930550336E-6</v>
      </c>
    </row>
    <row r="58" spans="1:10">
      <c r="A58" s="1" t="s">
        <v>16</v>
      </c>
      <c r="B58" s="1" t="s">
        <v>503</v>
      </c>
      <c r="D58" s="2">
        <v>2</v>
      </c>
      <c r="F58" s="132">
        <f t="shared" si="0"/>
        <v>4.7405160051671621E-6</v>
      </c>
      <c r="H58" s="2">
        <v>8229</v>
      </c>
      <c r="J58" s="132">
        <f t="shared" si="1"/>
        <v>1.6993462585412888E-6</v>
      </c>
    </row>
    <row r="59" spans="1:10">
      <c r="D59" s="2"/>
      <c r="F59" s="132"/>
      <c r="H59" s="2"/>
      <c r="J59" s="132"/>
    </row>
    <row r="60" spans="1:10" ht="6" customHeight="1"/>
    <row r="61" spans="1:10">
      <c r="B61" s="1" t="s">
        <v>67</v>
      </c>
      <c r="D61" s="2">
        <f>SUM(D6:D60)</f>
        <v>421895</v>
      </c>
      <c r="F61" s="132">
        <f>SUM(F6:F60)</f>
        <v>1.0000000000000002</v>
      </c>
      <c r="H61" s="2">
        <f>SUM(H6:H60)</f>
        <v>4842450418</v>
      </c>
      <c r="J61" s="132">
        <f>SUM(J6:J60)</f>
        <v>1.0000000000000002</v>
      </c>
    </row>
    <row r="63" spans="1:10" ht="15" customHeight="1">
      <c r="A63" s="133" t="s">
        <v>83</v>
      </c>
      <c r="B63" s="200" t="s">
        <v>84</v>
      </c>
      <c r="C63" s="200"/>
      <c r="D63" s="200"/>
      <c r="E63" s="200"/>
      <c r="F63" s="200"/>
      <c r="G63" s="200"/>
      <c r="H63" s="200"/>
      <c r="I63" s="200"/>
      <c r="J63" s="200"/>
    </row>
    <row r="66" spans="4:17">
      <c r="D66" s="134"/>
      <c r="E66" s="134"/>
      <c r="F66" s="134"/>
      <c r="G66" s="134"/>
      <c r="H66" s="134"/>
      <c r="I66" s="134"/>
      <c r="J66" s="134"/>
      <c r="K66" s="134"/>
      <c r="L66" s="134"/>
      <c r="M66" s="134"/>
      <c r="N66" s="134"/>
      <c r="O66" s="134"/>
      <c r="P66" s="134"/>
      <c r="Q66" s="134"/>
    </row>
    <row r="67" spans="4:17">
      <c r="D67" s="135"/>
      <c r="E67" s="134"/>
      <c r="F67" s="134"/>
      <c r="G67" s="134"/>
      <c r="H67" s="136"/>
      <c r="I67" s="134"/>
      <c r="J67" s="134"/>
      <c r="K67" s="134"/>
      <c r="L67" s="134"/>
      <c r="M67" s="134"/>
      <c r="N67" s="134"/>
      <c r="O67" s="134"/>
      <c r="P67" s="134"/>
      <c r="Q67" s="134"/>
    </row>
    <row r="68" spans="4:17">
      <c r="D68" s="134"/>
      <c r="E68" s="134"/>
      <c r="F68" s="134"/>
      <c r="G68" s="134"/>
      <c r="H68" s="134"/>
      <c r="I68" s="134"/>
      <c r="J68" s="134"/>
      <c r="K68" s="134"/>
      <c r="L68" s="134"/>
      <c r="M68" s="134"/>
      <c r="N68" s="134"/>
      <c r="O68" s="134"/>
      <c r="P68" s="134"/>
      <c r="Q68" s="134"/>
    </row>
    <row r="69" spans="4:17">
      <c r="D69" s="134"/>
      <c r="E69" s="134"/>
      <c r="F69" s="134"/>
      <c r="G69" s="134"/>
      <c r="H69" s="134"/>
      <c r="I69" s="134"/>
      <c r="J69" s="134"/>
      <c r="K69" s="134"/>
      <c r="L69" s="134"/>
      <c r="M69" s="134"/>
      <c r="N69" s="134"/>
      <c r="O69" s="134"/>
      <c r="P69" s="134"/>
      <c r="Q69" s="134"/>
    </row>
    <row r="70" spans="4:17" ht="15">
      <c r="D70" s="134"/>
      <c r="E70" s="134"/>
      <c r="F70" s="134"/>
      <c r="G70" s="134"/>
      <c r="H70" s="134"/>
      <c r="I70" s="134"/>
      <c r="J70" s="134"/>
      <c r="K70" s="134"/>
      <c r="L70" s="137"/>
      <c r="M70" s="137"/>
      <c r="N70" s="137"/>
      <c r="O70" s="137"/>
      <c r="P70" s="137"/>
      <c r="Q70" s="134"/>
    </row>
    <row r="71" spans="4:17" ht="15">
      <c r="D71" s="134"/>
      <c r="E71" s="134"/>
      <c r="F71" s="134"/>
      <c r="G71" s="134"/>
      <c r="H71" s="134"/>
      <c r="I71" s="134"/>
      <c r="J71" s="134"/>
      <c r="K71" s="134"/>
      <c r="L71" s="138"/>
      <c r="M71" s="139"/>
      <c r="N71" s="140"/>
      <c r="O71" s="141"/>
      <c r="P71" s="141"/>
      <c r="Q71" s="134"/>
    </row>
    <row r="72" spans="4:17" ht="15">
      <c r="D72" s="134"/>
      <c r="E72" s="134"/>
      <c r="F72" s="134"/>
      <c r="G72" s="134"/>
      <c r="H72" s="134"/>
      <c r="I72" s="134"/>
      <c r="J72" s="134"/>
      <c r="K72" s="134"/>
      <c r="L72" s="138"/>
      <c r="M72" s="139"/>
      <c r="N72" s="140"/>
      <c r="O72" s="141"/>
      <c r="P72" s="141"/>
      <c r="Q72" s="134"/>
    </row>
    <row r="73" spans="4:17" ht="15">
      <c r="D73" s="134"/>
      <c r="E73" s="134"/>
      <c r="F73" s="134"/>
      <c r="G73" s="134"/>
      <c r="H73" s="134"/>
      <c r="I73" s="134"/>
      <c r="J73" s="134"/>
      <c r="K73" s="134"/>
      <c r="L73" s="138"/>
      <c r="M73" s="139"/>
      <c r="N73" s="140"/>
      <c r="O73" s="141"/>
      <c r="P73" s="141"/>
      <c r="Q73" s="134"/>
    </row>
    <row r="74" spans="4:17" ht="15">
      <c r="D74" s="134"/>
      <c r="E74" s="134"/>
      <c r="F74" s="134"/>
      <c r="G74" s="134"/>
      <c r="H74" s="134"/>
      <c r="I74" s="134"/>
      <c r="J74" s="134"/>
      <c r="K74" s="134"/>
      <c r="L74" s="138"/>
      <c r="M74" s="139"/>
      <c r="N74" s="140"/>
      <c r="O74" s="141"/>
      <c r="P74" s="141"/>
      <c r="Q74" s="134"/>
    </row>
    <row r="75" spans="4:17" ht="15">
      <c r="D75" s="134"/>
      <c r="E75" s="134"/>
      <c r="F75" s="134"/>
      <c r="G75" s="134"/>
      <c r="H75" s="134"/>
      <c r="I75" s="134"/>
      <c r="J75" s="134"/>
      <c r="K75" s="134"/>
      <c r="L75" s="138"/>
      <c r="M75" s="139"/>
      <c r="N75" s="140"/>
      <c r="O75" s="141"/>
      <c r="P75" s="141"/>
      <c r="Q75" s="134"/>
    </row>
    <row r="76" spans="4:17" ht="15">
      <c r="D76" s="134"/>
      <c r="E76" s="134"/>
      <c r="F76" s="134"/>
      <c r="G76" s="134"/>
      <c r="H76" s="134"/>
      <c r="I76" s="134"/>
      <c r="J76" s="134"/>
      <c r="K76" s="134"/>
      <c r="L76" s="138"/>
      <c r="M76" s="139"/>
      <c r="N76" s="140"/>
      <c r="O76" s="141"/>
      <c r="P76" s="141"/>
      <c r="Q76" s="134"/>
    </row>
    <row r="77" spans="4:17" ht="15">
      <c r="D77" s="134"/>
      <c r="E77" s="134"/>
      <c r="F77" s="134"/>
      <c r="G77" s="134"/>
      <c r="H77" s="134"/>
      <c r="I77" s="134"/>
      <c r="J77" s="134"/>
      <c r="K77" s="134"/>
      <c r="L77" s="138"/>
      <c r="M77" s="139"/>
      <c r="N77" s="140"/>
      <c r="O77" s="141"/>
      <c r="P77" s="141"/>
      <c r="Q77" s="134"/>
    </row>
    <row r="78" spans="4:17">
      <c r="D78" s="134"/>
      <c r="E78" s="134"/>
      <c r="F78" s="134"/>
      <c r="G78" s="134"/>
      <c r="H78" s="134"/>
      <c r="I78" s="134"/>
      <c r="J78" s="134"/>
      <c r="K78" s="134"/>
      <c r="L78" s="134"/>
      <c r="M78" s="142"/>
      <c r="N78" s="142"/>
      <c r="O78" s="142"/>
      <c r="P78" s="142"/>
      <c r="Q78" s="134"/>
    </row>
    <row r="79" spans="4:17">
      <c r="D79" s="134"/>
      <c r="E79" s="134"/>
      <c r="F79" s="134"/>
      <c r="G79" s="134"/>
      <c r="H79" s="134"/>
      <c r="I79" s="134"/>
      <c r="J79" s="134"/>
      <c r="K79" s="134"/>
      <c r="L79" s="134"/>
      <c r="M79" s="134"/>
      <c r="N79" s="134"/>
      <c r="O79" s="134"/>
      <c r="P79" s="134"/>
      <c r="Q79" s="134"/>
    </row>
    <row r="80" spans="4:17">
      <c r="D80" s="134"/>
      <c r="E80" s="134"/>
      <c r="F80" s="134"/>
      <c r="G80" s="134"/>
      <c r="H80" s="134"/>
      <c r="I80" s="134"/>
      <c r="J80" s="134"/>
      <c r="K80" s="134"/>
      <c r="L80" s="134"/>
      <c r="M80" s="134"/>
      <c r="N80" s="134"/>
      <c r="O80" s="134"/>
      <c r="P80" s="134"/>
      <c r="Q80" s="134"/>
    </row>
    <row r="81" spans="4:17">
      <c r="D81" s="134"/>
      <c r="E81" s="134"/>
      <c r="F81" s="134"/>
      <c r="G81" s="134"/>
      <c r="H81" s="134"/>
      <c r="I81" s="134"/>
      <c r="J81" s="134"/>
      <c r="K81" s="134"/>
      <c r="L81" s="134"/>
      <c r="M81" s="134"/>
      <c r="N81" s="134"/>
      <c r="O81" s="134"/>
      <c r="P81" s="134"/>
      <c r="Q81" s="134"/>
    </row>
    <row r="82" spans="4:17">
      <c r="D82" s="134"/>
      <c r="E82" s="134"/>
      <c r="F82" s="134"/>
      <c r="G82" s="134"/>
      <c r="H82" s="134"/>
      <c r="I82" s="134"/>
      <c r="J82" s="134"/>
      <c r="K82" s="134"/>
      <c r="L82" s="134"/>
      <c r="M82" s="134"/>
      <c r="N82" s="134"/>
      <c r="O82" s="134"/>
      <c r="P82" s="134"/>
      <c r="Q82" s="134"/>
    </row>
    <row r="83" spans="4:17">
      <c r="D83" s="134"/>
      <c r="E83" s="134"/>
      <c r="F83" s="134"/>
      <c r="G83" s="134"/>
      <c r="H83" s="142"/>
      <c r="I83" s="134"/>
      <c r="J83" s="134"/>
      <c r="K83" s="134"/>
      <c r="L83" s="134"/>
      <c r="M83" s="134"/>
      <c r="N83" s="134"/>
      <c r="O83" s="134"/>
      <c r="P83" s="134"/>
      <c r="Q83" s="134"/>
    </row>
  </sheetData>
  <mergeCells count="3">
    <mergeCell ref="C4:D4"/>
    <mergeCell ref="C5:D5"/>
    <mergeCell ref="B63:J63"/>
  </mergeCells>
  <printOptions horizontalCentered="1"/>
  <pageMargins left="0.65" right="0.5" top="0.75" bottom="0.6" header="0" footer="0"/>
  <pageSetup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DE303-813E-4761-8A00-E604D1A55FAD}">
  <sheetPr>
    <pageSetUpPr fitToPage="1"/>
  </sheetPr>
  <dimension ref="A1:J83"/>
  <sheetViews>
    <sheetView topLeftCell="A37" zoomScaleNormal="100" workbookViewId="0">
      <selection activeCell="D62" sqref="D62"/>
    </sheetView>
  </sheetViews>
  <sheetFormatPr defaultRowHeight="12.75"/>
  <cols>
    <col min="1" max="1" width="8" style="1" customWidth="1"/>
    <col min="2" max="2" width="54.85546875" style="1" customWidth="1"/>
    <col min="3" max="3" width="1.42578125" style="1" customWidth="1"/>
    <col min="4" max="4" width="8.42578125" style="1" customWidth="1"/>
    <col min="5" max="5" width="1.28515625" style="1" customWidth="1"/>
    <col min="6" max="6" width="9.85546875" style="1" customWidth="1"/>
    <col min="7" max="7" width="1.7109375" style="1" customWidth="1"/>
    <col min="8" max="8" width="13.7109375" style="1" customWidth="1"/>
    <col min="9" max="9" width="1.28515625" style="1" customWidth="1"/>
    <col min="10" max="10" width="9.140625" style="1"/>
    <col min="11" max="11" width="1.42578125" style="1" customWidth="1"/>
    <col min="12" max="16384" width="9.140625" style="1"/>
  </cols>
  <sheetData>
    <row r="1" spans="1:10">
      <c r="A1" s="17" t="s">
        <v>505</v>
      </c>
      <c r="B1" s="18"/>
      <c r="C1" s="18"/>
      <c r="D1" s="18"/>
      <c r="E1" s="18"/>
      <c r="F1" s="18"/>
      <c r="G1" s="18"/>
      <c r="H1" s="18"/>
      <c r="I1" s="18"/>
      <c r="J1" s="128" t="s">
        <v>470</v>
      </c>
    </row>
    <row r="3" spans="1:10">
      <c r="J3" s="129" t="s">
        <v>76</v>
      </c>
    </row>
    <row r="4" spans="1:10">
      <c r="C4" s="196" t="s">
        <v>77</v>
      </c>
      <c r="D4" s="196"/>
      <c r="F4" s="129" t="s">
        <v>76</v>
      </c>
      <c r="H4" s="129" t="s">
        <v>31</v>
      </c>
      <c r="J4" s="129" t="s">
        <v>78</v>
      </c>
    </row>
    <row r="5" spans="1:10">
      <c r="A5" s="130" t="s">
        <v>276</v>
      </c>
      <c r="B5" s="10"/>
      <c r="C5" s="199" t="s">
        <v>80</v>
      </c>
      <c r="D5" s="199"/>
      <c r="E5" s="10"/>
      <c r="F5" s="131" t="s">
        <v>80</v>
      </c>
      <c r="G5" s="10"/>
      <c r="H5" s="131" t="s">
        <v>81</v>
      </c>
      <c r="I5" s="10"/>
      <c r="J5" s="131" t="s">
        <v>82</v>
      </c>
    </row>
    <row r="6" spans="1:10" ht="16.5" customHeight="1">
      <c r="A6" s="1" t="s">
        <v>136</v>
      </c>
      <c r="B6" s="1" t="s">
        <v>279</v>
      </c>
      <c r="D6" s="2">
        <v>40123</v>
      </c>
      <c r="F6" s="132">
        <f t="shared" ref="F6:F60" si="0">D6/D$62</f>
        <v>9.5438240946889685E-2</v>
      </c>
      <c r="H6" s="2">
        <v>692329208</v>
      </c>
      <c r="J6" s="132">
        <f t="shared" ref="J6:J60" si="1">H6/H$62</f>
        <v>0.14353342364117636</v>
      </c>
    </row>
    <row r="7" spans="1:10">
      <c r="A7" s="1" t="s">
        <v>253</v>
      </c>
      <c r="B7" s="1" t="s">
        <v>278</v>
      </c>
      <c r="D7" s="2">
        <v>47453</v>
      </c>
      <c r="F7" s="132">
        <f t="shared" si="0"/>
        <v>0.11287368461113965</v>
      </c>
      <c r="H7" s="2">
        <v>557261022</v>
      </c>
      <c r="J7" s="132">
        <f t="shared" si="1"/>
        <v>0.11553113955787477</v>
      </c>
    </row>
    <row r="8" spans="1:10">
      <c r="A8" s="1" t="s">
        <v>280</v>
      </c>
      <c r="B8" s="1" t="s">
        <v>281</v>
      </c>
      <c r="D8" s="2">
        <v>25190</v>
      </c>
      <c r="F8" s="132">
        <f t="shared" si="0"/>
        <v>5.9917984434168715E-2</v>
      </c>
      <c r="H8" s="2">
        <v>457886817</v>
      </c>
      <c r="J8" s="132">
        <f t="shared" si="1"/>
        <v>9.4928917810688115E-2</v>
      </c>
    </row>
    <row r="9" spans="1:10">
      <c r="A9" s="1" t="s">
        <v>105</v>
      </c>
      <c r="B9" s="1" t="s">
        <v>282</v>
      </c>
      <c r="D9" s="2">
        <v>27273</v>
      </c>
      <c r="F9" s="132">
        <f t="shared" si="0"/>
        <v>6.487269509619227E-2</v>
      </c>
      <c r="H9" s="2">
        <v>437391858</v>
      </c>
      <c r="J9" s="132">
        <f t="shared" si="1"/>
        <v>9.0679910837324171E-2</v>
      </c>
    </row>
    <row r="10" spans="1:10">
      <c r="A10" s="1" t="s">
        <v>22</v>
      </c>
      <c r="B10" s="1" t="s">
        <v>283</v>
      </c>
      <c r="D10" s="2">
        <v>17367</v>
      </c>
      <c r="F10" s="132">
        <f t="shared" si="0"/>
        <v>4.1309870411600162E-2</v>
      </c>
      <c r="H10" s="2">
        <v>189338769</v>
      </c>
      <c r="J10" s="132">
        <f t="shared" si="1"/>
        <v>3.9253640361473573E-2</v>
      </c>
    </row>
    <row r="11" spans="1:10">
      <c r="A11" s="1" t="s">
        <v>244</v>
      </c>
      <c r="B11" s="1" t="s">
        <v>284</v>
      </c>
      <c r="D11" s="2">
        <v>39866</v>
      </c>
      <c r="F11" s="132">
        <f t="shared" si="0"/>
        <v>9.4826930029875744E-2</v>
      </c>
      <c r="H11" s="2">
        <v>174309250</v>
      </c>
      <c r="J11" s="132">
        <f t="shared" si="1"/>
        <v>3.6137726295126522E-2</v>
      </c>
    </row>
    <row r="12" spans="1:10">
      <c r="A12" s="1" t="s">
        <v>111</v>
      </c>
      <c r="B12" s="1" t="s">
        <v>287</v>
      </c>
      <c r="D12" s="2">
        <v>15856</v>
      </c>
      <c r="F12" s="132">
        <f t="shared" si="0"/>
        <v>3.7715742802230216E-2</v>
      </c>
      <c r="H12" s="2">
        <v>165326630</v>
      </c>
      <c r="J12" s="132">
        <f t="shared" si="1"/>
        <v>3.4275452990794542E-2</v>
      </c>
    </row>
    <row r="13" spans="1:10">
      <c r="A13" s="1" t="s">
        <v>285</v>
      </c>
      <c r="B13" s="1" t="s">
        <v>286</v>
      </c>
      <c r="D13" s="2">
        <v>26555</v>
      </c>
      <c r="F13" s="132">
        <f t="shared" si="0"/>
        <v>6.3164830355273927E-2</v>
      </c>
      <c r="H13" s="2">
        <v>159339564</v>
      </c>
      <c r="J13" s="132">
        <f t="shared" si="1"/>
        <v>3.3034216783198803E-2</v>
      </c>
    </row>
    <row r="14" spans="1:10">
      <c r="A14" s="1" t="s">
        <v>18</v>
      </c>
      <c r="B14" s="1" t="s">
        <v>289</v>
      </c>
      <c r="D14" s="2">
        <v>8509</v>
      </c>
      <c r="F14" s="132">
        <f t="shared" si="0"/>
        <v>2.023986222907271E-2</v>
      </c>
      <c r="H14" s="2">
        <v>129080978</v>
      </c>
      <c r="J14" s="132">
        <f t="shared" si="1"/>
        <v>2.6761018436320783E-2</v>
      </c>
    </row>
    <row r="15" spans="1:10">
      <c r="A15" s="1" t="s">
        <v>85</v>
      </c>
      <c r="B15" s="1" t="s">
        <v>291</v>
      </c>
      <c r="D15" s="2">
        <v>14003</v>
      </c>
      <c r="F15" s="132">
        <f t="shared" si="0"/>
        <v>3.3308119731308636E-2</v>
      </c>
      <c r="H15" s="2">
        <v>127954591</v>
      </c>
      <c r="J15" s="132">
        <f t="shared" si="1"/>
        <v>2.652749631911594E-2</v>
      </c>
    </row>
    <row r="16" spans="1:10">
      <c r="A16" s="1" t="s">
        <v>138</v>
      </c>
      <c r="B16" s="1" t="s">
        <v>294</v>
      </c>
      <c r="D16" s="2">
        <v>2174</v>
      </c>
      <c r="F16" s="132">
        <f t="shared" si="0"/>
        <v>5.1711670567639052E-3</v>
      </c>
      <c r="H16" s="2">
        <v>104516775</v>
      </c>
      <c r="J16" s="132">
        <f t="shared" si="1"/>
        <v>2.1668377370674952E-2</v>
      </c>
    </row>
    <row r="17" spans="1:10">
      <c r="A17" s="1" t="s">
        <v>124</v>
      </c>
      <c r="B17" s="1" t="s">
        <v>290</v>
      </c>
      <c r="D17" s="2">
        <v>12160</v>
      </c>
      <c r="F17" s="132">
        <f t="shared" si="0"/>
        <v>2.8924283077391488E-2</v>
      </c>
      <c r="H17" s="2">
        <v>97240774</v>
      </c>
      <c r="J17" s="132">
        <f t="shared" si="1"/>
        <v>2.0159919657380523E-2</v>
      </c>
    </row>
    <row r="18" spans="1:10">
      <c r="A18" s="1" t="s">
        <v>120</v>
      </c>
      <c r="B18" s="1" t="s">
        <v>288</v>
      </c>
      <c r="D18" s="2">
        <v>8136</v>
      </c>
      <c r="F18" s="132">
        <f t="shared" si="0"/>
        <v>1.9352628874807331E-2</v>
      </c>
      <c r="H18" s="2">
        <v>93598818</v>
      </c>
      <c r="J18" s="132">
        <f t="shared" si="1"/>
        <v>1.9404870748003115E-2</v>
      </c>
    </row>
    <row r="19" spans="1:10">
      <c r="A19" s="1" t="s">
        <v>126</v>
      </c>
      <c r="B19" s="1" t="s">
        <v>293</v>
      </c>
      <c r="D19" s="2">
        <v>6562</v>
      </c>
      <c r="F19" s="132">
        <f t="shared" si="0"/>
        <v>1.5608646838309452E-2</v>
      </c>
      <c r="H19" s="2">
        <v>90807149</v>
      </c>
      <c r="J19" s="132">
        <f t="shared" si="1"/>
        <v>1.8826103010613448E-2</v>
      </c>
    </row>
    <row r="20" spans="1:10">
      <c r="A20" s="1" t="s">
        <v>179</v>
      </c>
      <c r="B20" s="1" t="s">
        <v>292</v>
      </c>
      <c r="D20" s="2">
        <v>7784</v>
      </c>
      <c r="F20" s="132">
        <f t="shared" si="0"/>
        <v>1.8515346996251261E-2</v>
      </c>
      <c r="H20" s="2">
        <v>87348313</v>
      </c>
      <c r="J20" s="132">
        <f t="shared" si="1"/>
        <v>1.8109018468813572E-2</v>
      </c>
    </row>
    <row r="21" spans="1:10">
      <c r="A21" s="1" t="s">
        <v>90</v>
      </c>
      <c r="B21" s="1" t="s">
        <v>295</v>
      </c>
      <c r="D21" s="2">
        <v>6142</v>
      </c>
      <c r="F21" s="132">
        <f t="shared" si="0"/>
        <v>1.4609617324123232E-2</v>
      </c>
      <c r="H21" s="2">
        <v>85531383</v>
      </c>
      <c r="J21" s="132">
        <f t="shared" si="1"/>
        <v>1.7732333243919287E-2</v>
      </c>
    </row>
    <row r="22" spans="1:10">
      <c r="A22" s="1" t="s">
        <v>205</v>
      </c>
      <c r="B22" s="1" t="s">
        <v>296</v>
      </c>
      <c r="D22" s="2">
        <v>7842</v>
      </c>
      <c r="F22" s="132">
        <f t="shared" si="0"/>
        <v>1.8653308214876978E-2</v>
      </c>
      <c r="H22" s="2">
        <v>82768764</v>
      </c>
      <c r="J22" s="132">
        <f t="shared" si="1"/>
        <v>1.7159588141294407E-2</v>
      </c>
    </row>
    <row r="23" spans="1:10">
      <c r="A23" s="1" t="s">
        <v>20</v>
      </c>
      <c r="B23" s="1" t="s">
        <v>303</v>
      </c>
      <c r="D23" s="2">
        <v>5667</v>
      </c>
      <c r="F23" s="132">
        <f t="shared" si="0"/>
        <v>1.3479762516412627E-2</v>
      </c>
      <c r="H23" s="2">
        <v>67382367</v>
      </c>
      <c r="J23" s="132">
        <f t="shared" si="1"/>
        <v>1.3969686266011505E-2</v>
      </c>
    </row>
    <row r="24" spans="1:10">
      <c r="A24" s="1" t="s">
        <v>144</v>
      </c>
      <c r="B24" s="1" t="s">
        <v>299</v>
      </c>
      <c r="D24" s="2">
        <v>8219</v>
      </c>
      <c r="F24" s="132">
        <f t="shared" si="0"/>
        <v>1.9550056135944131E-2</v>
      </c>
      <c r="H24" s="2">
        <v>64338261</v>
      </c>
      <c r="J24" s="132">
        <f t="shared" si="1"/>
        <v>1.3338583387412966E-2</v>
      </c>
    </row>
    <row r="25" spans="1:10">
      <c r="A25" s="1" t="s">
        <v>304</v>
      </c>
      <c r="B25" s="1" t="s">
        <v>305</v>
      </c>
      <c r="D25" s="2">
        <v>3036</v>
      </c>
      <c r="F25" s="132">
        <f t="shared" si="0"/>
        <v>7.2215562025460985E-3</v>
      </c>
      <c r="H25" s="2">
        <v>62428324</v>
      </c>
      <c r="J25" s="132">
        <f t="shared" si="1"/>
        <v>1.2942615987249549E-2</v>
      </c>
    </row>
    <row r="26" spans="1:10">
      <c r="A26" s="1" t="s">
        <v>97</v>
      </c>
      <c r="B26" s="1" t="s">
        <v>297</v>
      </c>
      <c r="D26" s="2">
        <v>4351</v>
      </c>
      <c r="F26" s="132">
        <f t="shared" si="0"/>
        <v>1.0349470038629141E-2</v>
      </c>
      <c r="H26" s="2">
        <v>61795692</v>
      </c>
      <c r="J26" s="132">
        <f t="shared" si="1"/>
        <v>1.2811458965682773E-2</v>
      </c>
    </row>
    <row r="27" spans="1:10">
      <c r="A27" s="1" t="s">
        <v>156</v>
      </c>
      <c r="B27" s="1" t="s">
        <v>311</v>
      </c>
      <c r="D27" s="2">
        <v>4308</v>
      </c>
      <c r="F27" s="132">
        <f t="shared" si="0"/>
        <v>1.0247188445510076E-2</v>
      </c>
      <c r="H27" s="2">
        <v>61438493</v>
      </c>
      <c r="J27" s="132">
        <f t="shared" si="1"/>
        <v>1.2737404607151066E-2</v>
      </c>
    </row>
    <row r="28" spans="1:10">
      <c r="A28" s="1" t="s">
        <v>187</v>
      </c>
      <c r="B28" s="1" t="s">
        <v>298</v>
      </c>
      <c r="D28" s="2">
        <v>6162</v>
      </c>
      <c r="F28" s="132">
        <f t="shared" si="0"/>
        <v>1.46571901581321E-2</v>
      </c>
      <c r="H28" s="2">
        <v>59876665</v>
      </c>
      <c r="J28" s="132">
        <f t="shared" si="1"/>
        <v>1.2413607030234954E-2</v>
      </c>
    </row>
    <row r="29" spans="1:10">
      <c r="A29" s="1" t="s">
        <v>210</v>
      </c>
      <c r="B29" s="1" t="s">
        <v>302</v>
      </c>
      <c r="D29" s="2">
        <v>4955</v>
      </c>
      <c r="F29" s="132">
        <f t="shared" si="0"/>
        <v>1.1786169625696941E-2</v>
      </c>
      <c r="H29" s="2">
        <v>56971753</v>
      </c>
      <c r="J29" s="132">
        <f t="shared" si="1"/>
        <v>1.181136179788252E-2</v>
      </c>
    </row>
    <row r="30" spans="1:10">
      <c r="A30" s="1" t="s">
        <v>109</v>
      </c>
      <c r="B30" s="1" t="s">
        <v>307</v>
      </c>
      <c r="D30" s="2">
        <v>3583</v>
      </c>
      <c r="F30" s="132">
        <f t="shared" si="0"/>
        <v>8.5226732126886268E-3</v>
      </c>
      <c r="H30" s="2">
        <v>52201411</v>
      </c>
      <c r="J30" s="132">
        <f t="shared" si="1"/>
        <v>1.0822376339393388E-2</v>
      </c>
    </row>
    <row r="31" spans="1:10">
      <c r="A31" s="1" t="s">
        <v>222</v>
      </c>
      <c r="B31" s="1" t="s">
        <v>306</v>
      </c>
      <c r="D31" s="2">
        <v>11800</v>
      </c>
      <c r="F31" s="132">
        <f t="shared" si="0"/>
        <v>2.8067972065231869E-2</v>
      </c>
      <c r="H31" s="2">
        <v>48468887</v>
      </c>
      <c r="J31" s="132">
        <f t="shared" si="1"/>
        <v>1.0048550907283555E-2</v>
      </c>
    </row>
    <row r="32" spans="1:10">
      <c r="A32" s="1" t="s">
        <v>21</v>
      </c>
      <c r="B32" s="1" t="s">
        <v>301</v>
      </c>
      <c r="D32" s="2">
        <v>3566</v>
      </c>
      <c r="F32" s="132">
        <f t="shared" si="0"/>
        <v>8.4822363037810895E-3</v>
      </c>
      <c r="H32" s="2">
        <v>47111902</v>
      </c>
      <c r="J32" s="132">
        <f t="shared" si="1"/>
        <v>9.7672213019035069E-3</v>
      </c>
    </row>
    <row r="33" spans="1:10">
      <c r="A33" s="1" t="s">
        <v>275</v>
      </c>
      <c r="B33" s="1" t="s">
        <v>300</v>
      </c>
      <c r="D33" s="2">
        <v>2531</v>
      </c>
      <c r="F33" s="132">
        <f t="shared" si="0"/>
        <v>6.0203421438221917E-3</v>
      </c>
      <c r="H33" s="2">
        <v>45238722</v>
      </c>
      <c r="J33" s="132">
        <f t="shared" si="1"/>
        <v>9.3788743487641588E-3</v>
      </c>
    </row>
    <row r="34" spans="1:10">
      <c r="A34" s="1" t="s">
        <v>198</v>
      </c>
      <c r="B34" s="1" t="s">
        <v>308</v>
      </c>
      <c r="D34" s="2">
        <v>2623</v>
      </c>
      <c r="F34" s="132">
        <f t="shared" si="0"/>
        <v>6.2391771802629828E-3</v>
      </c>
      <c r="H34" s="2">
        <v>42977867</v>
      </c>
      <c r="J34" s="132">
        <f t="shared" si="1"/>
        <v>8.9101547645598304E-3</v>
      </c>
    </row>
    <row r="35" spans="1:10">
      <c r="A35" s="1" t="s">
        <v>209</v>
      </c>
      <c r="B35" s="1" t="s">
        <v>315</v>
      </c>
      <c r="D35" s="2">
        <v>3187</v>
      </c>
      <c r="F35" s="132">
        <f t="shared" si="0"/>
        <v>7.5807310993130485E-3</v>
      </c>
      <c r="H35" s="2">
        <v>34645294</v>
      </c>
      <c r="J35" s="132">
        <f t="shared" si="1"/>
        <v>7.1826489528592965E-3</v>
      </c>
    </row>
    <row r="36" spans="1:10">
      <c r="A36" s="1" t="s">
        <v>185</v>
      </c>
      <c r="B36" s="1" t="s">
        <v>309</v>
      </c>
      <c r="D36" s="2">
        <v>3768</v>
      </c>
      <c r="F36" s="132">
        <f t="shared" si="0"/>
        <v>8.9627219272706508E-3</v>
      </c>
      <c r="H36" s="2">
        <v>33964350</v>
      </c>
      <c r="J36" s="132">
        <f t="shared" si="1"/>
        <v>7.0414759061374005E-3</v>
      </c>
    </row>
    <row r="37" spans="1:10">
      <c r="A37" s="1" t="s">
        <v>207</v>
      </c>
      <c r="B37" s="1" t="s">
        <v>314</v>
      </c>
      <c r="D37" s="2">
        <v>15733</v>
      </c>
      <c r="F37" s="132">
        <f t="shared" si="0"/>
        <v>3.742316987307568E-2</v>
      </c>
      <c r="H37" s="2">
        <v>32566605</v>
      </c>
      <c r="J37" s="132">
        <f t="shared" si="1"/>
        <v>6.751695953321462E-3</v>
      </c>
    </row>
    <row r="38" spans="1:10">
      <c r="A38" s="1" t="s">
        <v>234</v>
      </c>
      <c r="B38" s="1" t="s">
        <v>312</v>
      </c>
      <c r="D38" s="2">
        <v>1839</v>
      </c>
      <c r="F38" s="132">
        <f t="shared" si="0"/>
        <v>4.3743220871153739E-3</v>
      </c>
      <c r="H38" s="2">
        <v>31780401</v>
      </c>
      <c r="J38" s="132">
        <f t="shared" si="1"/>
        <v>6.5887004441093364E-3</v>
      </c>
    </row>
    <row r="39" spans="1:10">
      <c r="A39" s="1" t="s">
        <v>189</v>
      </c>
      <c r="B39" s="1" t="s">
        <v>313</v>
      </c>
      <c r="D39" s="2">
        <v>2326</v>
      </c>
      <c r="F39" s="132">
        <f t="shared" si="0"/>
        <v>5.5327205952312988E-3</v>
      </c>
      <c r="H39" s="2">
        <v>31008406</v>
      </c>
      <c r="J39" s="132">
        <f t="shared" si="1"/>
        <v>6.4286507392818174E-3</v>
      </c>
    </row>
    <row r="40" spans="1:10">
      <c r="A40" s="1" t="s">
        <v>154</v>
      </c>
      <c r="B40" s="1" t="s">
        <v>317</v>
      </c>
      <c r="D40" s="2">
        <v>577</v>
      </c>
      <c r="F40" s="132">
        <f t="shared" si="0"/>
        <v>1.3724762611558297E-3</v>
      </c>
      <c r="H40" s="2">
        <v>28102474</v>
      </c>
      <c r="J40" s="132">
        <f t="shared" si="1"/>
        <v>5.8261940409238726E-3</v>
      </c>
    </row>
    <row r="41" spans="1:10">
      <c r="A41" s="1" t="s">
        <v>200</v>
      </c>
      <c r="B41" s="1" t="s">
        <v>316</v>
      </c>
      <c r="D41" s="2">
        <v>2747</v>
      </c>
      <c r="F41" s="132">
        <f t="shared" si="0"/>
        <v>6.5341287511179614E-3</v>
      </c>
      <c r="H41" s="2">
        <v>27591897</v>
      </c>
      <c r="J41" s="132">
        <f t="shared" si="1"/>
        <v>5.7203414147517853E-3</v>
      </c>
    </row>
    <row r="42" spans="1:10">
      <c r="A42" s="1" t="s">
        <v>318</v>
      </c>
      <c r="B42" s="1" t="s">
        <v>319</v>
      </c>
      <c r="D42" s="2">
        <v>851</v>
      </c>
      <c r="F42" s="132">
        <f t="shared" si="0"/>
        <v>2.0242240870773152E-3</v>
      </c>
      <c r="H42" s="2">
        <v>25889122</v>
      </c>
      <c r="J42" s="132">
        <f t="shared" si="1"/>
        <v>5.3673227603075486E-3</v>
      </c>
    </row>
    <row r="43" spans="1:10">
      <c r="A43" s="1" t="s">
        <v>263</v>
      </c>
      <c r="B43" s="1" t="s">
        <v>310</v>
      </c>
      <c r="D43" s="2">
        <v>989</v>
      </c>
      <c r="F43" s="132">
        <f t="shared" si="0"/>
        <v>2.3524766417385018E-3</v>
      </c>
      <c r="H43" s="2">
        <v>24761626</v>
      </c>
      <c r="J43" s="132">
        <f t="shared" si="1"/>
        <v>5.1335707256516139E-3</v>
      </c>
    </row>
    <row r="44" spans="1:10">
      <c r="A44" s="1" t="s">
        <v>158</v>
      </c>
      <c r="B44" s="1" t="s">
        <v>321</v>
      </c>
      <c r="D44" s="2">
        <v>1058</v>
      </c>
      <c r="F44" s="132">
        <f t="shared" si="0"/>
        <v>2.5166029190690949E-3</v>
      </c>
      <c r="H44" s="2">
        <v>19157363</v>
      </c>
      <c r="J44" s="132">
        <f t="shared" si="1"/>
        <v>3.9716970879651193E-3</v>
      </c>
    </row>
    <row r="45" spans="1:10">
      <c r="A45" s="1" t="s">
        <v>132</v>
      </c>
      <c r="B45" s="1" t="s">
        <v>324</v>
      </c>
      <c r="D45" s="2">
        <v>1100</v>
      </c>
      <c r="F45" s="132">
        <f t="shared" si="0"/>
        <v>2.6165058704877165E-3</v>
      </c>
      <c r="H45" s="2">
        <v>17826062</v>
      </c>
      <c r="J45" s="132">
        <f t="shared" si="1"/>
        <v>3.6956922795316699E-3</v>
      </c>
    </row>
    <row r="46" spans="1:10">
      <c r="A46" s="1" t="s">
        <v>326</v>
      </c>
      <c r="B46" s="1" t="s">
        <v>327</v>
      </c>
      <c r="D46" s="2">
        <v>182</v>
      </c>
      <c r="F46" s="132">
        <f t="shared" si="0"/>
        <v>4.3291278948069493E-4</v>
      </c>
      <c r="H46" s="2">
        <v>16598947</v>
      </c>
      <c r="J46" s="132">
        <f t="shared" si="1"/>
        <v>3.4412872723238244E-3</v>
      </c>
    </row>
    <row r="47" spans="1:10">
      <c r="A47" s="1" t="s">
        <v>191</v>
      </c>
      <c r="B47" s="1" t="s">
        <v>322</v>
      </c>
      <c r="D47" s="2">
        <v>319</v>
      </c>
      <c r="F47" s="132">
        <f t="shared" si="0"/>
        <v>7.5878670244143782E-4</v>
      </c>
      <c r="H47" s="2">
        <v>16216630</v>
      </c>
      <c r="J47" s="132">
        <f t="shared" si="1"/>
        <v>3.3620254597466152E-3</v>
      </c>
    </row>
    <row r="48" spans="1:10">
      <c r="A48" s="1" t="s">
        <v>88</v>
      </c>
      <c r="B48" s="1" t="s">
        <v>325</v>
      </c>
      <c r="D48" s="2">
        <v>1377</v>
      </c>
      <c r="F48" s="132">
        <f t="shared" si="0"/>
        <v>3.2753896215105328E-3</v>
      </c>
      <c r="H48" s="2">
        <v>14079330</v>
      </c>
      <c r="J48" s="132">
        <f t="shared" si="1"/>
        <v>2.9189212503568443E-3</v>
      </c>
    </row>
    <row r="49" spans="1:10">
      <c r="A49" s="1" t="s">
        <v>99</v>
      </c>
      <c r="B49" s="1" t="s">
        <v>323</v>
      </c>
      <c r="D49" s="2">
        <v>2534</v>
      </c>
      <c r="F49" s="132">
        <f t="shared" si="0"/>
        <v>6.0274780689235216E-3</v>
      </c>
      <c r="H49" s="2">
        <v>13783920</v>
      </c>
      <c r="J49" s="132">
        <f t="shared" si="1"/>
        <v>2.8576769634079684E-3</v>
      </c>
    </row>
    <row r="50" spans="1:10">
      <c r="A50" s="1" t="s">
        <v>152</v>
      </c>
      <c r="B50" s="1" t="s">
        <v>330</v>
      </c>
      <c r="D50" s="2">
        <v>854</v>
      </c>
      <c r="F50" s="132">
        <f t="shared" si="0"/>
        <v>2.0313600121786455E-3</v>
      </c>
      <c r="H50" s="2">
        <v>8501381</v>
      </c>
      <c r="J50" s="132">
        <f t="shared" si="1"/>
        <v>1.7625030209732933E-3</v>
      </c>
    </row>
    <row r="51" spans="1:10">
      <c r="A51" s="1" t="s">
        <v>19</v>
      </c>
      <c r="B51" s="1" t="s">
        <v>320</v>
      </c>
      <c r="D51" s="2">
        <v>394</v>
      </c>
      <c r="F51" s="132">
        <f t="shared" si="0"/>
        <v>9.3718482997469127E-4</v>
      </c>
      <c r="H51" s="2">
        <v>8228309</v>
      </c>
      <c r="J51" s="132">
        <f t="shared" si="1"/>
        <v>1.7058898395450972E-3</v>
      </c>
    </row>
    <row r="52" spans="1:10">
      <c r="A52" s="1" t="s">
        <v>130</v>
      </c>
      <c r="B52" s="1" t="s">
        <v>329</v>
      </c>
      <c r="D52" s="2">
        <v>1367</v>
      </c>
      <c r="F52" s="132">
        <f t="shared" si="0"/>
        <v>3.2516032045060987E-3</v>
      </c>
      <c r="H52" s="2">
        <v>7820106</v>
      </c>
      <c r="J52" s="132">
        <f t="shared" si="1"/>
        <v>1.6212613514594131E-3</v>
      </c>
    </row>
    <row r="53" spans="1:10">
      <c r="A53" s="1" t="s">
        <v>122</v>
      </c>
      <c r="B53" s="1" t="s">
        <v>331</v>
      </c>
      <c r="D53" s="2">
        <v>1565</v>
      </c>
      <c r="F53" s="132">
        <f t="shared" si="0"/>
        <v>3.7225742611938879E-3</v>
      </c>
      <c r="H53" s="2">
        <v>6217533</v>
      </c>
      <c r="J53" s="132">
        <f t="shared" si="1"/>
        <v>1.2890165369016098E-3</v>
      </c>
    </row>
    <row r="54" spans="1:10">
      <c r="A54" s="1" t="s">
        <v>142</v>
      </c>
      <c r="B54" s="1" t="s">
        <v>332</v>
      </c>
      <c r="D54" s="2">
        <v>1318</v>
      </c>
      <c r="F54" s="132">
        <f t="shared" si="0"/>
        <v>3.1350497611843733E-3</v>
      </c>
      <c r="H54" s="2">
        <v>5939419</v>
      </c>
      <c r="J54" s="132">
        <f t="shared" si="1"/>
        <v>1.2313580499834294E-3</v>
      </c>
    </row>
    <row r="55" spans="1:10">
      <c r="A55" s="1" t="s">
        <v>176</v>
      </c>
      <c r="B55" s="1" t="s">
        <v>333</v>
      </c>
      <c r="D55" s="2">
        <v>1299</v>
      </c>
      <c r="F55" s="132">
        <f t="shared" si="0"/>
        <v>3.0898555688759492E-3</v>
      </c>
      <c r="H55" s="2">
        <v>5744119</v>
      </c>
      <c r="J55" s="132">
        <f t="shared" si="1"/>
        <v>1.1908685295165683E-3</v>
      </c>
    </row>
    <row r="56" spans="1:10">
      <c r="A56" s="1" t="s">
        <v>272</v>
      </c>
      <c r="B56" s="1" t="s">
        <v>328</v>
      </c>
      <c r="D56" s="2">
        <v>701</v>
      </c>
      <c r="F56" s="132">
        <f t="shared" si="0"/>
        <v>1.6674278320108085E-3</v>
      </c>
      <c r="H56" s="2">
        <v>5724920</v>
      </c>
      <c r="J56" s="132">
        <f t="shared" si="1"/>
        <v>1.1868882002618664E-3</v>
      </c>
    </row>
    <row r="57" spans="1:10">
      <c r="A57" s="1" t="s">
        <v>107</v>
      </c>
      <c r="B57" s="1" t="s">
        <v>334</v>
      </c>
      <c r="D57" s="2">
        <v>262</v>
      </c>
      <c r="F57" s="132">
        <f t="shared" si="0"/>
        <v>6.232041255161652E-4</v>
      </c>
      <c r="H57" s="2">
        <v>3033555</v>
      </c>
      <c r="J57" s="132">
        <f t="shared" si="1"/>
        <v>6.2891544935918513E-4</v>
      </c>
    </row>
    <row r="58" spans="1:10">
      <c r="A58" s="1" t="s">
        <v>336</v>
      </c>
      <c r="B58" s="1" t="s">
        <v>337</v>
      </c>
      <c r="D58" s="2">
        <v>190</v>
      </c>
      <c r="F58" s="132">
        <f t="shared" si="0"/>
        <v>4.5194192308424199E-4</v>
      </c>
      <c r="H58" s="2">
        <v>1553159</v>
      </c>
      <c r="J58" s="132">
        <f t="shared" si="1"/>
        <v>3.2200032318888654E-4</v>
      </c>
    </row>
    <row r="59" spans="1:10">
      <c r="A59" s="1" t="s">
        <v>101</v>
      </c>
      <c r="B59" s="1" t="s">
        <v>335</v>
      </c>
      <c r="D59" s="2">
        <v>60</v>
      </c>
      <c r="F59" s="132">
        <f t="shared" si="0"/>
        <v>1.4271850202660273E-4</v>
      </c>
      <c r="H59" s="2">
        <v>345024</v>
      </c>
      <c r="J59" s="132">
        <f t="shared" si="1"/>
        <v>7.1530242240441832E-5</v>
      </c>
    </row>
    <row r="60" spans="1:10">
      <c r="A60" s="1" t="s">
        <v>16</v>
      </c>
      <c r="B60" s="1" t="s">
        <v>338</v>
      </c>
      <c r="D60" s="2">
        <v>15</v>
      </c>
      <c r="F60" s="132">
        <f t="shared" si="0"/>
        <v>3.5679625506650682E-5</v>
      </c>
      <c r="H60" s="2">
        <v>129355</v>
      </c>
      <c r="J60" s="132">
        <f t="shared" si="1"/>
        <v>2.6817828571381564E-5</v>
      </c>
    </row>
    <row r="61" spans="1:10" ht="6.75" customHeight="1"/>
    <row r="62" spans="1:10">
      <c r="B62" s="1" t="s">
        <v>67</v>
      </c>
      <c r="D62" s="2">
        <f>SUM(D6:D61)</f>
        <v>420408</v>
      </c>
      <c r="F62" s="132">
        <f>SUM(F6:F61)</f>
        <v>1</v>
      </c>
      <c r="H62" s="2">
        <f>SUM(H6:H61)</f>
        <v>4823470314</v>
      </c>
      <c r="J62" s="132">
        <f>SUM(J6:J61)</f>
        <v>1.0000000000000002</v>
      </c>
    </row>
    <row r="64" spans="1:10" ht="25.5" customHeight="1">
      <c r="A64" s="133" t="s">
        <v>83</v>
      </c>
      <c r="B64" s="200" t="s">
        <v>84</v>
      </c>
      <c r="C64" s="200"/>
      <c r="D64" s="200"/>
      <c r="E64" s="200"/>
      <c r="F64" s="200"/>
      <c r="G64" s="200"/>
      <c r="H64" s="200"/>
      <c r="I64" s="200"/>
      <c r="J64" s="200"/>
    </row>
    <row r="65" spans="2:2">
      <c r="B65" s="1" t="s">
        <v>277</v>
      </c>
    </row>
    <row r="83" spans="8:8">
      <c r="H83" s="2"/>
    </row>
  </sheetData>
  <mergeCells count="3">
    <mergeCell ref="C4:D4"/>
    <mergeCell ref="C5:D5"/>
    <mergeCell ref="B64:J64"/>
  </mergeCells>
  <printOptions horizontalCentered="1"/>
  <pageMargins left="0.65" right="0.5" top="0.75" bottom="0.6" header="0" footer="0"/>
  <pageSetup scale="8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C65B5-55B6-40BE-8062-61DBB9C87D3C}">
  <dimension ref="A1:I34"/>
  <sheetViews>
    <sheetView zoomScale="93" zoomScaleNormal="93" workbookViewId="0">
      <selection activeCell="A25" sqref="A25"/>
    </sheetView>
  </sheetViews>
  <sheetFormatPr defaultRowHeight="15"/>
  <sheetData>
    <row r="1" spans="1:9" ht="15" customHeight="1">
      <c r="A1" s="143"/>
      <c r="B1" s="143"/>
      <c r="C1" s="143"/>
      <c r="D1" s="143"/>
      <c r="E1" s="143"/>
      <c r="F1" s="143"/>
      <c r="G1" s="143"/>
      <c r="H1" s="143"/>
      <c r="I1" s="143"/>
    </row>
    <row r="2" spans="1:9">
      <c r="A2" s="143"/>
      <c r="B2" s="143"/>
      <c r="C2" s="143"/>
      <c r="D2" s="143"/>
      <c r="E2" s="143"/>
      <c r="F2" s="143"/>
      <c r="G2" s="143"/>
      <c r="H2" s="143"/>
      <c r="I2" s="143"/>
    </row>
    <row r="3" spans="1:9">
      <c r="A3" s="143"/>
      <c r="B3" s="143"/>
      <c r="C3" s="143"/>
      <c r="D3" s="143"/>
      <c r="E3" s="143"/>
      <c r="F3" s="143"/>
      <c r="G3" s="143"/>
      <c r="H3" s="143"/>
      <c r="I3" s="143"/>
    </row>
    <row r="4" spans="1:9">
      <c r="A4" s="143"/>
      <c r="B4" s="143"/>
      <c r="C4" s="143"/>
      <c r="D4" s="143"/>
      <c r="E4" s="143"/>
      <c r="F4" s="143"/>
      <c r="G4" s="143"/>
      <c r="H4" s="143"/>
      <c r="I4" s="143"/>
    </row>
    <row r="5" spans="1:9">
      <c r="A5" s="143"/>
      <c r="B5" s="143"/>
      <c r="C5" s="143"/>
      <c r="D5" s="143"/>
      <c r="E5" s="143"/>
      <c r="F5" s="143"/>
      <c r="G5" s="143"/>
      <c r="H5" s="143"/>
      <c r="I5" s="143"/>
    </row>
    <row r="6" spans="1:9">
      <c r="A6" s="143"/>
      <c r="B6" s="143"/>
      <c r="C6" s="143"/>
      <c r="D6" s="143"/>
      <c r="E6" s="143"/>
      <c r="F6" s="143"/>
      <c r="G6" s="143"/>
      <c r="H6" s="143"/>
      <c r="I6" s="143"/>
    </row>
    <row r="8" spans="1:9">
      <c r="A8" s="144"/>
      <c r="B8" s="144"/>
      <c r="C8" s="144"/>
      <c r="D8" s="144"/>
      <c r="E8" s="144"/>
      <c r="F8" s="144"/>
      <c r="G8" s="144"/>
      <c r="H8" s="144"/>
      <c r="I8" s="144"/>
    </row>
    <row r="9" spans="1:9">
      <c r="A9" s="144"/>
      <c r="B9" s="144"/>
      <c r="C9" s="144"/>
      <c r="D9" s="144"/>
      <c r="E9" s="144"/>
      <c r="F9" s="144"/>
      <c r="G9" s="144"/>
      <c r="H9" s="144"/>
      <c r="I9" s="144"/>
    </row>
    <row r="10" spans="1:9">
      <c r="A10" s="144"/>
      <c r="B10" s="144"/>
      <c r="C10" s="144"/>
      <c r="D10" s="144"/>
      <c r="E10" s="144"/>
      <c r="F10" s="144"/>
      <c r="G10" s="144"/>
      <c r="H10" s="144"/>
      <c r="I10" s="144"/>
    </row>
    <row r="11" spans="1:9">
      <c r="A11" s="144"/>
      <c r="B11" s="144"/>
      <c r="C11" s="144"/>
      <c r="D11" s="144"/>
      <c r="E11" s="144"/>
      <c r="F11" s="144"/>
      <c r="G11" s="144"/>
      <c r="H11" s="144"/>
      <c r="I11" s="144"/>
    </row>
    <row r="12" spans="1:9">
      <c r="A12" s="144"/>
      <c r="B12" s="144"/>
      <c r="C12" s="144"/>
      <c r="D12" s="144"/>
      <c r="E12" s="144"/>
      <c r="F12" s="144"/>
      <c r="G12" s="144"/>
      <c r="H12" s="144"/>
      <c r="I12" s="144"/>
    </row>
    <row r="13" spans="1:9">
      <c r="A13" s="144"/>
      <c r="B13" s="144"/>
      <c r="C13" s="144"/>
      <c r="D13" s="144"/>
      <c r="E13" s="144"/>
      <c r="F13" s="144"/>
      <c r="G13" s="144"/>
      <c r="H13" s="144"/>
      <c r="I13" s="144"/>
    </row>
    <row r="14" spans="1:9">
      <c r="A14" s="144"/>
      <c r="B14" s="144"/>
      <c r="C14" s="144"/>
      <c r="D14" s="144"/>
      <c r="E14" s="144"/>
      <c r="F14" s="144"/>
      <c r="G14" s="144"/>
      <c r="H14" s="144"/>
      <c r="I14" s="144"/>
    </row>
    <row r="15" spans="1:9">
      <c r="A15" s="144"/>
      <c r="B15" s="144"/>
      <c r="C15" s="144"/>
      <c r="D15" s="144"/>
      <c r="E15" s="144"/>
      <c r="F15" s="144"/>
      <c r="G15" s="144"/>
      <c r="H15" s="144"/>
      <c r="I15" s="144"/>
    </row>
    <row r="16" spans="1:9">
      <c r="A16" s="144"/>
      <c r="B16" s="144"/>
      <c r="C16" s="144"/>
      <c r="D16" s="144"/>
      <c r="E16" s="144"/>
      <c r="F16" s="144"/>
      <c r="G16" s="144"/>
      <c r="H16" s="144"/>
      <c r="I16" s="144"/>
    </row>
    <row r="17" spans="1:9">
      <c r="A17" s="144"/>
      <c r="B17" s="144"/>
      <c r="C17" s="144"/>
      <c r="D17" s="144"/>
      <c r="E17" s="144"/>
      <c r="F17" s="144"/>
      <c r="G17" s="144"/>
      <c r="H17" s="144"/>
      <c r="I17" s="144"/>
    </row>
    <row r="18" spans="1:9">
      <c r="A18" s="144"/>
      <c r="B18" s="144"/>
      <c r="C18" s="144"/>
      <c r="D18" s="144"/>
      <c r="E18" s="144"/>
      <c r="F18" s="144"/>
      <c r="G18" s="144"/>
      <c r="H18" s="144"/>
      <c r="I18" s="144"/>
    </row>
    <row r="19" spans="1:9">
      <c r="A19" s="144"/>
      <c r="B19" s="144"/>
      <c r="C19" s="144"/>
      <c r="D19" s="144"/>
      <c r="E19" s="144"/>
      <c r="F19" s="144"/>
      <c r="G19" s="144"/>
      <c r="H19" s="144"/>
      <c r="I19" s="144"/>
    </row>
    <row r="20" spans="1:9">
      <c r="A20" s="144"/>
      <c r="B20" s="144"/>
      <c r="C20" s="144"/>
      <c r="D20" s="144"/>
      <c r="E20" s="144"/>
      <c r="F20" s="144"/>
      <c r="G20" s="144"/>
      <c r="H20" s="144"/>
      <c r="I20" s="144"/>
    </row>
    <row r="21" spans="1:9">
      <c r="A21" s="144"/>
      <c r="B21" s="144"/>
      <c r="C21" s="144"/>
      <c r="D21" s="144"/>
      <c r="E21" s="144"/>
      <c r="F21" s="144"/>
      <c r="G21" s="144"/>
      <c r="H21" s="144"/>
      <c r="I21" s="144"/>
    </row>
    <row r="22" spans="1:9">
      <c r="A22" s="144"/>
      <c r="B22" s="144"/>
      <c r="C22" s="144"/>
      <c r="D22" s="144"/>
      <c r="E22" s="144"/>
      <c r="F22" s="144"/>
      <c r="G22" s="144"/>
      <c r="H22" s="144"/>
      <c r="I22" s="144"/>
    </row>
    <row r="23" spans="1:9">
      <c r="A23" s="144"/>
      <c r="B23" s="144"/>
      <c r="C23" s="144"/>
      <c r="D23" s="144"/>
      <c r="E23" s="144"/>
      <c r="F23" s="144"/>
      <c r="G23" s="144"/>
      <c r="H23" s="144"/>
      <c r="I23" s="144"/>
    </row>
    <row r="24" spans="1:9">
      <c r="A24" s="144"/>
      <c r="B24" s="144"/>
      <c r="C24" s="144"/>
      <c r="D24" s="144"/>
      <c r="E24" s="144"/>
      <c r="F24" s="144"/>
      <c r="G24" s="144"/>
      <c r="H24" s="144"/>
      <c r="I24" s="144"/>
    </row>
    <row r="25" spans="1:9">
      <c r="A25" s="144"/>
      <c r="B25" s="144"/>
      <c r="C25" s="144"/>
      <c r="D25" s="144"/>
      <c r="E25" s="144"/>
      <c r="F25" s="144"/>
      <c r="G25" s="144"/>
      <c r="H25" s="144"/>
      <c r="I25" s="144"/>
    </row>
    <row r="26" spans="1:9">
      <c r="A26" s="144"/>
      <c r="B26" s="144"/>
      <c r="C26" s="144"/>
      <c r="D26" s="144"/>
      <c r="E26" s="144"/>
      <c r="F26" s="144"/>
      <c r="G26" s="144"/>
      <c r="H26" s="144"/>
      <c r="I26" s="144"/>
    </row>
    <row r="27" spans="1:9">
      <c r="A27" s="144"/>
      <c r="B27" s="144"/>
      <c r="C27" s="144"/>
      <c r="D27" s="144"/>
      <c r="E27" s="144"/>
      <c r="F27" s="144"/>
      <c r="G27" s="144"/>
      <c r="H27" s="144"/>
      <c r="I27" s="144"/>
    </row>
    <row r="28" spans="1:9">
      <c r="A28" s="144"/>
      <c r="B28" s="144"/>
      <c r="C28" s="144"/>
      <c r="D28" s="144"/>
      <c r="E28" s="144"/>
      <c r="F28" s="144"/>
      <c r="G28" s="144"/>
      <c r="H28" s="144"/>
      <c r="I28" s="144"/>
    </row>
    <row r="29" spans="1:9">
      <c r="A29" s="144"/>
      <c r="B29" s="144"/>
      <c r="C29" s="144"/>
      <c r="D29" s="144"/>
      <c r="E29" s="144"/>
      <c r="F29" s="144"/>
      <c r="G29" s="144"/>
      <c r="H29" s="144"/>
      <c r="I29" s="144"/>
    </row>
    <row r="30" spans="1:9">
      <c r="A30" s="144"/>
      <c r="B30" s="144"/>
      <c r="C30" s="144"/>
      <c r="D30" s="144"/>
      <c r="E30" s="144"/>
      <c r="F30" s="144"/>
      <c r="G30" s="144"/>
      <c r="H30" s="144"/>
      <c r="I30" s="144"/>
    </row>
    <row r="31" spans="1:9">
      <c r="A31" s="144"/>
      <c r="B31" s="144"/>
      <c r="C31" s="144"/>
      <c r="D31" s="144"/>
      <c r="E31" s="144"/>
      <c r="F31" s="144"/>
      <c r="G31" s="144"/>
      <c r="H31" s="144"/>
      <c r="I31" s="144"/>
    </row>
    <row r="32" spans="1:9">
      <c r="A32" s="144"/>
      <c r="B32" s="144"/>
      <c r="C32" s="144"/>
      <c r="D32" s="144"/>
      <c r="E32" s="144"/>
      <c r="F32" s="144"/>
      <c r="G32" s="144"/>
      <c r="H32" s="144"/>
      <c r="I32" s="144"/>
    </row>
    <row r="33" spans="1:9">
      <c r="A33" s="144"/>
      <c r="B33" s="144"/>
      <c r="C33" s="144"/>
      <c r="D33" s="144"/>
      <c r="E33" s="144"/>
      <c r="F33" s="144"/>
      <c r="G33" s="144"/>
      <c r="H33" s="144"/>
      <c r="I33" s="144"/>
    </row>
    <row r="34" spans="1:9">
      <c r="A34" s="144"/>
      <c r="B34" s="144"/>
      <c r="C34" s="144"/>
      <c r="D34" s="144"/>
      <c r="E34" s="144"/>
      <c r="F34" s="144"/>
      <c r="G34" s="144"/>
      <c r="H34" s="144"/>
      <c r="I34" s="144"/>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2"/>
  <sheetViews>
    <sheetView zoomScaleNormal="100" workbookViewId="0">
      <selection activeCell="K1" sqref="K1"/>
    </sheetView>
  </sheetViews>
  <sheetFormatPr defaultRowHeight="12.75"/>
  <cols>
    <col min="1" max="1" width="3.140625" style="69" customWidth="1"/>
    <col min="2" max="2" width="9" style="69" customWidth="1"/>
    <col min="3" max="3" width="35.5703125" style="69" customWidth="1"/>
    <col min="4" max="4" width="11" style="69" customWidth="1"/>
    <col min="5" max="5" width="0.42578125" style="69" customWidth="1"/>
    <col min="6" max="11" width="10.28515625" style="69" customWidth="1"/>
    <col min="12" max="12" width="0.85546875" style="69" customWidth="1"/>
    <col min="13" max="16384" width="9.140625" style="69"/>
  </cols>
  <sheetData>
    <row r="1" spans="1:11">
      <c r="K1" s="69" t="s">
        <v>462</v>
      </c>
    </row>
    <row r="3" spans="1:11">
      <c r="B3" s="177" t="s">
        <v>399</v>
      </c>
      <c r="C3" s="177"/>
      <c r="D3" s="177"/>
      <c r="E3" s="177"/>
      <c r="F3" s="177"/>
      <c r="G3" s="177"/>
      <c r="H3" s="177"/>
      <c r="I3" s="177"/>
      <c r="J3" s="178"/>
      <c r="K3" s="178"/>
    </row>
    <row r="6" spans="1:11" ht="19.5" customHeight="1">
      <c r="B6" s="179"/>
      <c r="C6" s="180"/>
      <c r="D6" s="181">
        <v>2020</v>
      </c>
      <c r="E6" s="182"/>
      <c r="F6" s="183"/>
      <c r="G6" s="70" t="s">
        <v>498</v>
      </c>
      <c r="H6" s="70" t="s">
        <v>491</v>
      </c>
      <c r="I6" s="70" t="s">
        <v>486</v>
      </c>
      <c r="J6" s="70" t="s">
        <v>482</v>
      </c>
      <c r="K6" s="70" t="s">
        <v>499</v>
      </c>
    </row>
    <row r="7" spans="1:11" ht="57.75" customHeight="1">
      <c r="B7" s="184" t="s">
        <v>400</v>
      </c>
      <c r="C7" s="185"/>
      <c r="D7" s="186" t="s">
        <v>401</v>
      </c>
      <c r="E7" s="187"/>
      <c r="F7" s="71" t="s">
        <v>402</v>
      </c>
      <c r="G7" s="71" t="s">
        <v>402</v>
      </c>
      <c r="H7" s="71" t="s">
        <v>402</v>
      </c>
      <c r="I7" s="71" t="s">
        <v>402</v>
      </c>
      <c r="J7" s="71" t="s">
        <v>402</v>
      </c>
      <c r="K7" s="71" t="s">
        <v>403</v>
      </c>
    </row>
    <row r="8" spans="1:11" s="72" customFormat="1" ht="18" customHeight="1">
      <c r="A8" s="72">
        <v>1</v>
      </c>
      <c r="B8" s="73" t="s">
        <v>404</v>
      </c>
      <c r="C8" s="73"/>
      <c r="D8" s="74">
        <v>1305729.3092145631</v>
      </c>
      <c r="E8" s="75"/>
      <c r="F8" s="76">
        <f>D8/$D$24</f>
        <v>0.30967911464363368</v>
      </c>
      <c r="G8" s="76">
        <v>0.31869405313077587</v>
      </c>
      <c r="H8" s="76">
        <v>0.31124182471321749</v>
      </c>
      <c r="I8" s="76">
        <v>0.28330095207346156</v>
      </c>
      <c r="J8" s="76">
        <v>0.28340636749471287</v>
      </c>
      <c r="K8" s="77">
        <v>0.26814493299229925</v>
      </c>
    </row>
    <row r="9" spans="1:11" s="72" customFormat="1" ht="18" customHeight="1">
      <c r="A9" s="72">
        <v>2</v>
      </c>
      <c r="B9" s="78" t="s">
        <v>405</v>
      </c>
      <c r="C9" s="78"/>
      <c r="D9" s="79">
        <v>1155448.9478383812</v>
      </c>
      <c r="E9" s="80"/>
      <c r="F9" s="81">
        <f t="shared" ref="F9:F22" si="0">D9/$D$24</f>
        <v>0.27403720254831904</v>
      </c>
      <c r="G9" s="81">
        <v>0.26424624723952794</v>
      </c>
      <c r="H9" s="81">
        <v>0.26225380219734257</v>
      </c>
      <c r="I9" s="81">
        <v>0.26930885660566084</v>
      </c>
      <c r="J9" s="81">
        <v>0.2610143102063931</v>
      </c>
      <c r="K9" s="82">
        <v>0.26382116495600194</v>
      </c>
    </row>
    <row r="10" spans="1:11" s="72" customFormat="1" ht="18" customHeight="1">
      <c r="A10" s="72">
        <v>3</v>
      </c>
      <c r="B10" s="78" t="s">
        <v>412</v>
      </c>
      <c r="C10" s="78"/>
      <c r="D10" s="79">
        <v>291770.7556197698</v>
      </c>
      <c r="E10" s="80"/>
      <c r="F10" s="81">
        <f t="shared" si="0"/>
        <v>6.9199112435935017E-2</v>
      </c>
      <c r="G10" s="81">
        <v>6.6202656640682228E-2</v>
      </c>
      <c r="H10" s="81">
        <v>6.9828288061837065E-2</v>
      </c>
      <c r="I10" s="81">
        <v>7.4116370531201653E-2</v>
      </c>
      <c r="J10" s="81">
        <v>7.0932656390971321E-2</v>
      </c>
      <c r="K10" s="82">
        <v>6.3380339621897097E-2</v>
      </c>
    </row>
    <row r="11" spans="1:11" s="72" customFormat="1" ht="18" customHeight="1">
      <c r="A11" s="72">
        <v>4</v>
      </c>
      <c r="B11" s="78" t="s">
        <v>408</v>
      </c>
      <c r="C11" s="78"/>
      <c r="D11" s="79">
        <v>282753.09509645915</v>
      </c>
      <c r="E11" s="80"/>
      <c r="F11" s="81">
        <f t="shared" si="0"/>
        <v>6.706039876281121E-2</v>
      </c>
      <c r="G11" s="81">
        <v>6.7257000379487022E-2</v>
      </c>
      <c r="H11" s="81">
        <v>6.1205016347558559E-2</v>
      </c>
      <c r="I11" s="81">
        <v>5.2627550856651627E-2</v>
      </c>
      <c r="J11" s="81">
        <v>4.7413125698587757E-2</v>
      </c>
      <c r="K11" s="82">
        <v>3.6359563505024207E-2</v>
      </c>
    </row>
    <row r="12" spans="1:11" s="72" customFormat="1" ht="18" customHeight="1">
      <c r="A12" s="72">
        <v>5</v>
      </c>
      <c r="B12" s="78" t="s">
        <v>406</v>
      </c>
      <c r="C12" s="78"/>
      <c r="D12" s="79">
        <v>271335.36405384965</v>
      </c>
      <c r="E12" s="80"/>
      <c r="F12" s="81">
        <f t="shared" si="0"/>
        <v>6.4352461661635663E-2</v>
      </c>
      <c r="G12" s="81">
        <v>6.3150149842807327E-2</v>
      </c>
      <c r="H12" s="81">
        <v>6.1373535405154826E-2</v>
      </c>
      <c r="I12" s="81">
        <v>6.7180144215609916E-2</v>
      </c>
      <c r="J12" s="81">
        <v>7.632374313045838E-2</v>
      </c>
      <c r="K12" s="82">
        <v>6.9476379342700456E-2</v>
      </c>
    </row>
    <row r="13" spans="1:11" s="72" customFormat="1" ht="18" customHeight="1">
      <c r="A13" s="72">
        <v>6</v>
      </c>
      <c r="B13" s="78" t="s">
        <v>410</v>
      </c>
      <c r="C13" s="78"/>
      <c r="D13" s="79">
        <v>254694.87701914684</v>
      </c>
      <c r="E13" s="80"/>
      <c r="F13" s="81">
        <f t="shared" si="0"/>
        <v>6.0405846344219333E-2</v>
      </c>
      <c r="G13" s="81">
        <v>6.0626218203848614E-2</v>
      </c>
      <c r="H13" s="81">
        <v>6.342861572038723E-2</v>
      </c>
      <c r="I13" s="81">
        <v>6.3715284690708529E-2</v>
      </c>
      <c r="J13" s="81">
        <v>5.9118439282872352E-2</v>
      </c>
      <c r="K13" s="82">
        <v>6.3497024589316928E-2</v>
      </c>
    </row>
    <row r="14" spans="1:11" s="72" customFormat="1" ht="18" customHeight="1">
      <c r="A14" s="72">
        <v>7</v>
      </c>
      <c r="B14" s="78" t="s">
        <v>411</v>
      </c>
      <c r="C14" s="78"/>
      <c r="D14" s="79">
        <v>215071.09191458402</v>
      </c>
      <c r="E14" s="80"/>
      <c r="F14" s="81">
        <f t="shared" si="0"/>
        <v>5.1008294643865908E-2</v>
      </c>
      <c r="G14" s="81">
        <v>5.1631328860983997E-2</v>
      </c>
      <c r="H14" s="81">
        <v>5.4989792153035663E-2</v>
      </c>
      <c r="I14" s="81">
        <v>5.5976462673804323E-2</v>
      </c>
      <c r="J14" s="81">
        <v>4.7967840144823318E-2</v>
      </c>
      <c r="K14" s="82">
        <v>4.8777548628609016E-2</v>
      </c>
    </row>
    <row r="15" spans="1:11" s="72" customFormat="1" ht="18" customHeight="1">
      <c r="A15" s="72">
        <v>8</v>
      </c>
      <c r="B15" s="78" t="s">
        <v>492</v>
      </c>
      <c r="C15" s="78"/>
      <c r="D15" s="79">
        <v>117237.66083687398</v>
      </c>
      <c r="E15" s="80"/>
      <c r="F15" s="81">
        <f t="shared" si="0"/>
        <v>2.7805192664851004E-2</v>
      </c>
      <c r="G15" s="81">
        <v>3.1741334576910342E-2</v>
      </c>
      <c r="H15" s="81">
        <v>3.2456839282342095E-2</v>
      </c>
      <c r="I15" s="81">
        <v>3.3758322298344481E-2</v>
      </c>
      <c r="J15" s="81">
        <v>3.7205351669809976E-2</v>
      </c>
      <c r="K15" s="82">
        <v>4.1983382074825361E-2</v>
      </c>
    </row>
    <row r="16" spans="1:11" s="72" customFormat="1" ht="18" customHeight="1">
      <c r="A16" s="72">
        <v>9</v>
      </c>
      <c r="B16" s="78" t="s">
        <v>409</v>
      </c>
      <c r="C16" s="78"/>
      <c r="D16" s="79">
        <v>101137.82863511061</v>
      </c>
      <c r="E16" s="80"/>
      <c r="F16" s="81">
        <f t="shared" si="0"/>
        <v>2.3986804161990293E-2</v>
      </c>
      <c r="G16" s="81">
        <v>2.9569326347458874E-2</v>
      </c>
      <c r="H16" s="81">
        <v>3.5882273102211502E-2</v>
      </c>
      <c r="I16" s="81">
        <v>4.1861924947346085E-2</v>
      </c>
      <c r="J16" s="81">
        <v>5.3213536089258821E-2</v>
      </c>
      <c r="K16" s="82">
        <v>6.0618869871671678E-2</v>
      </c>
    </row>
    <row r="17" spans="1:11" s="72" customFormat="1" ht="18" customHeight="1">
      <c r="A17" s="72">
        <v>10</v>
      </c>
      <c r="B17" s="78" t="s">
        <v>407</v>
      </c>
      <c r="C17" s="78"/>
      <c r="D17" s="79">
        <v>76776.96313609682</v>
      </c>
      <c r="E17" s="80"/>
      <c r="F17" s="81">
        <f t="shared" si="0"/>
        <v>1.8209150856325268E-2</v>
      </c>
      <c r="G17" s="81">
        <v>1.884732832267488E-2</v>
      </c>
      <c r="H17" s="81">
        <v>2.3319952367639753E-2</v>
      </c>
      <c r="I17" s="81">
        <v>3.5759415377707708E-2</v>
      </c>
      <c r="J17" s="81">
        <v>4.5774049757446443E-2</v>
      </c>
      <c r="K17" s="82">
        <v>6.9273684859042547E-2</v>
      </c>
    </row>
    <row r="18" spans="1:11" s="72" customFormat="1" ht="18" customHeight="1">
      <c r="A18" s="72">
        <v>11</v>
      </c>
      <c r="B18" s="78" t="s">
        <v>493</v>
      </c>
      <c r="C18" s="83"/>
      <c r="D18" s="79">
        <v>50439.538100270562</v>
      </c>
      <c r="E18" s="80"/>
      <c r="F18" s="81">
        <f t="shared" si="0"/>
        <v>1.1962717993457293E-2</v>
      </c>
      <c r="G18" s="81">
        <v>1.0216799607760453E-2</v>
      </c>
      <c r="H18" s="81">
        <v>7.734715514827642E-3</v>
      </c>
      <c r="I18" s="81">
        <v>6.6975755985302079E-3</v>
      </c>
      <c r="J18" s="81">
        <v>5.3673970659240027E-3</v>
      </c>
      <c r="K18" s="82">
        <v>5.6360023779521307E-3</v>
      </c>
    </row>
    <row r="19" spans="1:11" s="72" customFormat="1" ht="18" customHeight="1">
      <c r="A19" s="72">
        <v>12</v>
      </c>
      <c r="B19" s="78" t="s">
        <v>494</v>
      </c>
      <c r="C19" s="83"/>
      <c r="D19" s="79">
        <v>34904.154114854886</v>
      </c>
      <c r="E19" s="80"/>
      <c r="F19" s="81">
        <f t="shared" si="0"/>
        <v>8.2781993690370682E-3</v>
      </c>
      <c r="G19" s="81">
        <v>4.3270439941937066E-3</v>
      </c>
      <c r="H19" s="81">
        <v>4.6823650821195342E-3</v>
      </c>
      <c r="I19" s="81">
        <v>3.5155269073401086E-3</v>
      </c>
      <c r="J19" s="81">
        <v>2.3308716893877747E-3</v>
      </c>
      <c r="K19" s="82">
        <v>3.5530281866955897E-3</v>
      </c>
    </row>
    <row r="20" spans="1:11" s="72" customFormat="1" ht="18" customHeight="1">
      <c r="A20" s="72">
        <v>13</v>
      </c>
      <c r="B20" s="78" t="s">
        <v>413</v>
      </c>
      <c r="C20" s="83"/>
      <c r="D20" s="79">
        <v>31856.615151345606</v>
      </c>
      <c r="E20" s="80"/>
      <c r="F20" s="81">
        <f t="shared" si="0"/>
        <v>7.5554161999671857E-3</v>
      </c>
      <c r="G20" s="81">
        <v>6.9436108962822804E-3</v>
      </c>
      <c r="H20" s="81">
        <v>6.0769891288047773E-3</v>
      </c>
      <c r="I20" s="81">
        <v>6.2260908947883928E-3</v>
      </c>
      <c r="J20" s="81">
        <v>4.6780295295313157E-3</v>
      </c>
      <c r="K20" s="82">
        <v>1.0662695225443991E-3</v>
      </c>
    </row>
    <row r="21" spans="1:11" s="72" customFormat="1" ht="18" customHeight="1">
      <c r="A21" s="72">
        <v>14</v>
      </c>
      <c r="B21" s="78" t="s">
        <v>414</v>
      </c>
      <c r="C21" s="78"/>
      <c r="D21" s="79">
        <v>21599.052923073326</v>
      </c>
      <c r="E21" s="80"/>
      <c r="F21" s="81">
        <f t="shared" si="0"/>
        <v>5.1226357095268413E-3</v>
      </c>
      <c r="G21" s="81">
        <v>5.2094499521811123E-3</v>
      </c>
      <c r="H21" s="81">
        <v>4.8044781364000571E-3</v>
      </c>
      <c r="I21" s="81">
        <v>4.6780796981110715E-3</v>
      </c>
      <c r="J21" s="81">
        <v>4.7234455290657814E-3</v>
      </c>
      <c r="K21" s="82">
        <v>3.9228575093713334E-3</v>
      </c>
    </row>
    <row r="22" spans="1:11" s="72" customFormat="1" ht="18" customHeight="1">
      <c r="A22" s="72">
        <v>15</v>
      </c>
      <c r="B22" s="84" t="s">
        <v>415</v>
      </c>
      <c r="C22" s="85"/>
      <c r="D22" s="86">
        <v>5639.2252472544551</v>
      </c>
      <c r="E22" s="85"/>
      <c r="F22" s="87">
        <f t="shared" si="0"/>
        <v>1.337452004425228E-3</v>
      </c>
      <c r="G22" s="87">
        <v>1.337452004425228E-3</v>
      </c>
      <c r="H22" s="87">
        <v>7.2151278712138261E-4</v>
      </c>
      <c r="I22" s="87">
        <v>1.2774426307335456E-3</v>
      </c>
      <c r="J22" s="87">
        <v>5.3083632075684873E-4</v>
      </c>
      <c r="K22" s="88">
        <v>4.8895196204796511E-4</v>
      </c>
    </row>
    <row r="23" spans="1:11" ht="18" hidden="1" customHeight="1">
      <c r="A23" s="69">
        <v>16</v>
      </c>
      <c r="B23" s="89" t="s">
        <v>416</v>
      </c>
      <c r="C23" s="90"/>
      <c r="D23" s="90"/>
      <c r="E23" s="90"/>
      <c r="F23" s="90"/>
      <c r="G23" s="90"/>
      <c r="H23" s="90"/>
      <c r="I23" s="90"/>
      <c r="J23" s="92">
        <v>0</v>
      </c>
      <c r="K23" s="93">
        <v>0</v>
      </c>
    </row>
    <row r="24" spans="1:11" ht="20.100000000000001" customHeight="1">
      <c r="B24" s="94" t="s">
        <v>417</v>
      </c>
      <c r="C24" s="94"/>
      <c r="D24" s="95">
        <f>SUM(D8:D23)</f>
        <v>4216394.478901634</v>
      </c>
      <c r="E24" s="94"/>
      <c r="F24" s="96">
        <f t="shared" ref="F24:K24" si="1">SUM(F8:F23)</f>
        <v>1</v>
      </c>
      <c r="G24" s="96">
        <f t="shared" si="1"/>
        <v>0.99999999999999978</v>
      </c>
      <c r="H24" s="96">
        <f t="shared" si="1"/>
        <v>1</v>
      </c>
      <c r="I24" s="96">
        <f t="shared" si="1"/>
        <v>1.0000000000000002</v>
      </c>
      <c r="J24" s="96">
        <f t="shared" si="1"/>
        <v>1.0000000000000002</v>
      </c>
      <c r="K24" s="96">
        <f t="shared" si="1"/>
        <v>0.99999999999999989</v>
      </c>
    </row>
    <row r="25" spans="1:11" ht="20.100000000000001" customHeight="1">
      <c r="B25" s="94"/>
      <c r="C25" s="94"/>
      <c r="D25" s="94"/>
      <c r="E25" s="94"/>
      <c r="F25" s="94"/>
      <c r="G25" s="94"/>
      <c r="H25" s="94"/>
      <c r="I25" s="94"/>
      <c r="J25" s="96"/>
      <c r="K25" s="96"/>
    </row>
    <row r="26" spans="1:11" ht="15" customHeight="1">
      <c r="A26" s="98" t="s">
        <v>340</v>
      </c>
      <c r="B26" s="188" t="s">
        <v>418</v>
      </c>
      <c r="C26" s="188"/>
      <c r="D26" s="188"/>
      <c r="E26" s="188"/>
      <c r="F26" s="188"/>
      <c r="G26" s="188"/>
      <c r="H26" s="188"/>
      <c r="I26" s="188"/>
      <c r="J26" s="189"/>
      <c r="K26" s="189"/>
    </row>
    <row r="27" spans="1:11" ht="41.25" customHeight="1">
      <c r="A27" s="98" t="s">
        <v>378</v>
      </c>
      <c r="B27" s="188" t="str">
        <f>'Exh1.1'!B37</f>
        <v>Medical Cost Containment Program (MCCP) costs on claims covered by policies incepting prior to July 1, 2010 are considered medical loss; those on claims covered by policies incepting July 1, 2010 and beyond are considered allocated loss adjustment expenses.  The amount of MCCP costs reported as allocated loss adjustment expenses for calendar year 2020 is $283 million.</v>
      </c>
      <c r="C27" s="188"/>
      <c r="D27" s="188"/>
      <c r="E27" s="188"/>
      <c r="F27" s="188"/>
      <c r="G27" s="188"/>
      <c r="H27" s="188"/>
      <c r="I27" s="188"/>
      <c r="J27" s="188"/>
      <c r="K27" s="188"/>
    </row>
    <row r="28" spans="1:11" ht="20.25" customHeight="1">
      <c r="A28" s="99"/>
      <c r="B28" s="188"/>
      <c r="C28" s="190"/>
      <c r="D28" s="190"/>
      <c r="E28" s="190"/>
      <c r="F28" s="190"/>
      <c r="G28" s="190"/>
      <c r="H28" s="190"/>
      <c r="I28" s="190"/>
      <c r="J28" s="190"/>
      <c r="K28" s="190"/>
    </row>
    <row r="29" spans="1:11" ht="12.75" customHeight="1">
      <c r="B29" s="94"/>
      <c r="C29" s="94"/>
      <c r="D29" s="94"/>
      <c r="E29" s="94"/>
      <c r="F29" s="94"/>
      <c r="G29" s="94"/>
      <c r="H29" s="94"/>
      <c r="I29" s="94"/>
      <c r="J29" s="96"/>
      <c r="K29" s="96"/>
    </row>
    <row r="30" spans="1:11" ht="12.75" customHeight="1">
      <c r="B30" s="69" t="s">
        <v>419</v>
      </c>
      <c r="C30" s="69" t="s">
        <v>420</v>
      </c>
      <c r="J30" s="96"/>
      <c r="K30" s="96"/>
    </row>
    <row r="31" spans="1:11" ht="12.75" customHeight="1">
      <c r="C31" s="69" t="s">
        <v>485</v>
      </c>
      <c r="J31" s="96"/>
      <c r="K31" s="96"/>
    </row>
    <row r="32" spans="1:11" ht="12.75" customHeight="1">
      <c r="B32" s="94"/>
      <c r="C32" s="94"/>
      <c r="D32" s="94"/>
      <c r="E32" s="94"/>
      <c r="F32" s="94"/>
      <c r="G32" s="94"/>
      <c r="H32" s="94"/>
      <c r="I32" s="94"/>
      <c r="J32" s="96"/>
      <c r="K32" s="96"/>
    </row>
    <row r="34" spans="1:11">
      <c r="K34" s="69" t="s">
        <v>463</v>
      </c>
    </row>
    <row r="35" spans="1:11">
      <c r="B35" s="177" t="s">
        <v>421</v>
      </c>
      <c r="C35" s="177"/>
      <c r="D35" s="177"/>
      <c r="E35" s="177"/>
      <c r="F35" s="177"/>
      <c r="G35" s="177"/>
      <c r="H35" s="177"/>
      <c r="I35" s="177"/>
      <c r="J35" s="178"/>
      <c r="K35" s="178"/>
    </row>
    <row r="38" spans="1:11" ht="17.25" customHeight="1">
      <c r="A38" s="72"/>
      <c r="B38" s="179"/>
      <c r="C38" s="180"/>
      <c r="D38" s="181">
        <v>2020</v>
      </c>
      <c r="E38" s="182"/>
      <c r="F38" s="183">
        <v>2014</v>
      </c>
      <c r="G38" s="70" t="s">
        <v>498</v>
      </c>
      <c r="H38" s="70" t="s">
        <v>491</v>
      </c>
      <c r="I38" s="70" t="s">
        <v>486</v>
      </c>
      <c r="J38" s="70" t="s">
        <v>482</v>
      </c>
      <c r="K38" s="70" t="s">
        <v>499</v>
      </c>
    </row>
    <row r="39" spans="1:11" ht="72" customHeight="1">
      <c r="A39" s="72"/>
      <c r="B39" s="184" t="s">
        <v>422</v>
      </c>
      <c r="C39" s="185"/>
      <c r="D39" s="186" t="s">
        <v>423</v>
      </c>
      <c r="E39" s="187"/>
      <c r="F39" s="71" t="s">
        <v>424</v>
      </c>
      <c r="G39" s="71" t="s">
        <v>424</v>
      </c>
      <c r="H39" s="71" t="s">
        <v>424</v>
      </c>
      <c r="I39" s="71" t="s">
        <v>424</v>
      </c>
      <c r="J39" s="71" t="s">
        <v>424</v>
      </c>
      <c r="K39" s="71" t="s">
        <v>424</v>
      </c>
    </row>
    <row r="40" spans="1:11" ht="18" customHeight="1">
      <c r="A40" s="69">
        <v>1</v>
      </c>
      <c r="B40" s="100" t="s">
        <v>425</v>
      </c>
      <c r="C40" s="100"/>
      <c r="D40" s="101">
        <v>777093.81684528291</v>
      </c>
      <c r="E40" s="102"/>
      <c r="F40" s="103">
        <f t="shared" ref="F40:F60" si="2">D40/$D$61</f>
        <v>0.32543935673437457</v>
      </c>
      <c r="G40" s="103">
        <v>0.30423487375888997</v>
      </c>
      <c r="H40" s="103">
        <v>0.27586086296064238</v>
      </c>
      <c r="I40" s="103">
        <v>0.26260092498406945</v>
      </c>
      <c r="J40" s="103">
        <v>0.23207547379074167</v>
      </c>
      <c r="K40" s="104">
        <v>0.22581939736745926</v>
      </c>
    </row>
    <row r="41" spans="1:11" ht="18" customHeight="1">
      <c r="A41" s="69">
        <v>2</v>
      </c>
      <c r="B41" s="105" t="s">
        <v>426</v>
      </c>
      <c r="C41" s="106"/>
      <c r="D41" s="107">
        <v>270998.52478714939</v>
      </c>
      <c r="E41" s="106"/>
      <c r="F41" s="108">
        <f t="shared" si="2"/>
        <v>0.113491554907396</v>
      </c>
      <c r="G41" s="108">
        <v>0.11595001160481799</v>
      </c>
      <c r="H41" s="108">
        <v>0.12212094057612451</v>
      </c>
      <c r="I41" s="108">
        <v>0.11719247453775787</v>
      </c>
      <c r="J41" s="108">
        <v>0.12879093281895493</v>
      </c>
      <c r="K41" s="109">
        <v>0.12786400837258402</v>
      </c>
    </row>
    <row r="42" spans="1:11" ht="18" customHeight="1">
      <c r="A42" s="69">
        <v>3</v>
      </c>
      <c r="B42" s="105" t="s">
        <v>427</v>
      </c>
      <c r="C42" s="106"/>
      <c r="D42" s="107">
        <v>218067.39629559559</v>
      </c>
      <c r="E42" s="106"/>
      <c r="F42" s="108">
        <f t="shared" si="2"/>
        <v>9.1324511451244789E-2</v>
      </c>
      <c r="G42" s="108">
        <v>9.261980087156936E-2</v>
      </c>
      <c r="H42" s="108">
        <v>9.7202707521628628E-2</v>
      </c>
      <c r="I42" s="108">
        <v>8.7835773526139749E-2</v>
      </c>
      <c r="J42" s="108">
        <v>7.6153873405201022E-2</v>
      </c>
      <c r="K42" s="109">
        <v>6.9167859404547158E-2</v>
      </c>
    </row>
    <row r="43" spans="1:11" ht="18" customHeight="1">
      <c r="A43" s="69">
        <v>4</v>
      </c>
      <c r="B43" s="105" t="s">
        <v>429</v>
      </c>
      <c r="C43" s="106"/>
      <c r="D43" s="107">
        <v>211638.54661475474</v>
      </c>
      <c r="E43" s="106"/>
      <c r="F43" s="108">
        <f t="shared" si="2"/>
        <v>8.8632171531248513E-2</v>
      </c>
      <c r="G43" s="108">
        <v>9.3965954209456914E-2</v>
      </c>
      <c r="H43" s="108">
        <v>0.10107706702791229</v>
      </c>
      <c r="I43" s="108">
        <v>0.1022356486348709</v>
      </c>
      <c r="J43" s="108">
        <v>0.10519620733051496</v>
      </c>
      <c r="K43" s="109">
        <v>9.7143698941874759E-2</v>
      </c>
    </row>
    <row r="44" spans="1:11" ht="18" customHeight="1">
      <c r="A44" s="69">
        <v>5</v>
      </c>
      <c r="B44" s="105" t="s">
        <v>428</v>
      </c>
      <c r="C44" s="106"/>
      <c r="D44" s="107">
        <v>194790.62612654577</v>
      </c>
      <c r="E44" s="106"/>
      <c r="F44" s="108">
        <f t="shared" si="2"/>
        <v>8.1576425767817401E-2</v>
      </c>
      <c r="G44" s="108">
        <v>8.9580486265936038E-2</v>
      </c>
      <c r="H44" s="108">
        <v>9.1583282469666433E-2</v>
      </c>
      <c r="I44" s="108">
        <v>0.10470625930346797</v>
      </c>
      <c r="J44" s="108">
        <v>0.1045812245065524</v>
      </c>
      <c r="K44" s="109">
        <v>0.11077670383398547</v>
      </c>
    </row>
    <row r="45" spans="1:11" ht="18" customHeight="1">
      <c r="A45" s="69">
        <v>6</v>
      </c>
      <c r="B45" s="105" t="s">
        <v>431</v>
      </c>
      <c r="C45" s="106"/>
      <c r="D45" s="107">
        <v>118601.48122124374</v>
      </c>
      <c r="E45" s="106"/>
      <c r="F45" s="108">
        <f t="shared" si="2"/>
        <v>4.9669150519145402E-2</v>
      </c>
      <c r="G45" s="108">
        <v>4.8714865697006587E-2</v>
      </c>
      <c r="H45" s="108">
        <v>5.2730326377421304E-2</v>
      </c>
      <c r="I45" s="108">
        <v>5.4680353015122252E-2</v>
      </c>
      <c r="J45" s="108">
        <v>5.0238315713975037E-2</v>
      </c>
      <c r="K45" s="109">
        <v>4.5093077787757556E-2</v>
      </c>
    </row>
    <row r="46" spans="1:11" ht="18" customHeight="1">
      <c r="A46" s="69">
        <v>7</v>
      </c>
      <c r="B46" s="105" t="s">
        <v>432</v>
      </c>
      <c r="C46" s="106"/>
      <c r="D46" s="107">
        <v>104434.28802244144</v>
      </c>
      <c r="E46" s="106"/>
      <c r="F46" s="108">
        <f t="shared" si="2"/>
        <v>4.3736067355432909E-2</v>
      </c>
      <c r="G46" s="108">
        <v>3.6797350587479086E-2</v>
      </c>
      <c r="H46" s="108">
        <v>3.1636279508429017E-2</v>
      </c>
      <c r="I46" s="108">
        <v>3.3203625462581307E-2</v>
      </c>
      <c r="J46" s="108">
        <v>3.3826957130434432E-2</v>
      </c>
      <c r="K46" s="109">
        <v>3.5581638778335034E-2</v>
      </c>
    </row>
    <row r="47" spans="1:11" ht="18" customHeight="1">
      <c r="A47" s="69">
        <v>8</v>
      </c>
      <c r="B47" s="105" t="s">
        <v>430</v>
      </c>
      <c r="C47" s="106"/>
      <c r="D47" s="107">
        <v>74884.519344704153</v>
      </c>
      <c r="E47" s="106"/>
      <c r="F47" s="108">
        <f t="shared" si="2"/>
        <v>3.1360910711962869E-2</v>
      </c>
      <c r="G47" s="108">
        <v>3.2231864573185637E-2</v>
      </c>
      <c r="H47" s="108">
        <v>3.7667046210314789E-2</v>
      </c>
      <c r="I47" s="108">
        <v>4.9169581575181899E-2</v>
      </c>
      <c r="J47" s="108">
        <v>6.4702424514533674E-2</v>
      </c>
      <c r="K47" s="109">
        <v>9.0600623984645731E-2</v>
      </c>
    </row>
    <row r="48" spans="1:11" ht="18" customHeight="1">
      <c r="A48" s="69">
        <v>9</v>
      </c>
      <c r="B48" s="105" t="s">
        <v>435</v>
      </c>
      <c r="C48" s="106"/>
      <c r="D48" s="107">
        <v>70207.598325989064</v>
      </c>
      <c r="E48" s="106"/>
      <c r="F48" s="108">
        <f t="shared" si="2"/>
        <v>2.940226153108649E-2</v>
      </c>
      <c r="G48" s="108">
        <v>2.8318259908604339E-2</v>
      </c>
      <c r="H48" s="108">
        <v>2.7017912530039268E-2</v>
      </c>
      <c r="I48" s="108">
        <v>2.3833487618681887E-2</v>
      </c>
      <c r="J48" s="108">
        <v>2.4644171815102842E-2</v>
      </c>
      <c r="K48" s="109">
        <v>2.0594439352161299E-2</v>
      </c>
    </row>
    <row r="49" spans="1:11" ht="18" customHeight="1">
      <c r="A49" s="69">
        <v>10</v>
      </c>
      <c r="B49" s="105" t="s">
        <v>433</v>
      </c>
      <c r="C49" s="106"/>
      <c r="D49" s="107">
        <v>52469.411622174404</v>
      </c>
      <c r="E49" s="106"/>
      <c r="F49" s="108">
        <f t="shared" si="2"/>
        <v>2.1973680907502648E-2</v>
      </c>
      <c r="G49" s="108">
        <v>2.211903706048619E-2</v>
      </c>
      <c r="H49" s="108">
        <v>2.3360154997860025E-2</v>
      </c>
      <c r="I49" s="108">
        <v>2.2689514235845483E-2</v>
      </c>
      <c r="J49" s="108">
        <v>2.5533612433940884E-2</v>
      </c>
      <c r="K49" s="109">
        <v>2.4310764589559178E-2</v>
      </c>
    </row>
    <row r="50" spans="1:11" ht="18" customHeight="1">
      <c r="A50" s="69">
        <v>11</v>
      </c>
      <c r="B50" s="105" t="s">
        <v>434</v>
      </c>
      <c r="C50" s="106"/>
      <c r="D50" s="107">
        <v>50619.55055416315</v>
      </c>
      <c r="E50" s="106"/>
      <c r="F50" s="108">
        <f t="shared" si="2"/>
        <v>2.1198977026231896E-2</v>
      </c>
      <c r="G50" s="108">
        <v>2.0239847107951382E-2</v>
      </c>
      <c r="H50" s="108">
        <v>2.0376172288836397E-2</v>
      </c>
      <c r="I50" s="108">
        <v>2.0390212845628058E-2</v>
      </c>
      <c r="J50" s="108">
        <v>2.1505560447456679E-2</v>
      </c>
      <c r="K50" s="109">
        <v>2.0481199127127935E-2</v>
      </c>
    </row>
    <row r="51" spans="1:11" ht="18" customHeight="1">
      <c r="A51" s="69">
        <v>12</v>
      </c>
      <c r="B51" s="105" t="s">
        <v>436</v>
      </c>
      <c r="C51" s="106"/>
      <c r="D51" s="107">
        <v>42390.692680798915</v>
      </c>
      <c r="E51" s="106"/>
      <c r="F51" s="108">
        <f t="shared" si="2"/>
        <v>1.7752811125906078E-2</v>
      </c>
      <c r="G51" s="108">
        <v>2.1227768324335133E-2</v>
      </c>
      <c r="H51" s="108">
        <v>2.2285708825240027E-2</v>
      </c>
      <c r="I51" s="108">
        <v>2.0720905617116894E-2</v>
      </c>
      <c r="J51" s="108">
        <v>2.5343581591196068E-2</v>
      </c>
      <c r="K51" s="109">
        <v>2.8548416601573222E-2</v>
      </c>
    </row>
    <row r="52" spans="1:11" ht="18" customHeight="1">
      <c r="A52" s="69">
        <v>13</v>
      </c>
      <c r="B52" s="105" t="s">
        <v>437</v>
      </c>
      <c r="C52" s="106"/>
      <c r="D52" s="107">
        <v>29631.404492774131</v>
      </c>
      <c r="E52" s="106"/>
      <c r="F52" s="108">
        <f t="shared" si="2"/>
        <v>1.2409344931365484E-2</v>
      </c>
      <c r="G52" s="108">
        <v>1.478896784008101E-2</v>
      </c>
      <c r="H52" s="108">
        <v>1.6843358817794359E-2</v>
      </c>
      <c r="I52" s="108">
        <v>1.7023408629861469E-2</v>
      </c>
      <c r="J52" s="108">
        <v>1.5375387126939288E-2</v>
      </c>
      <c r="K52" s="109">
        <v>1.3753428912243444E-2</v>
      </c>
    </row>
    <row r="53" spans="1:11" ht="18" customHeight="1">
      <c r="A53" s="69">
        <v>14</v>
      </c>
      <c r="B53" s="105" t="s">
        <v>439</v>
      </c>
      <c r="C53" s="106"/>
      <c r="D53" s="107">
        <v>24054.447657897908</v>
      </c>
      <c r="E53" s="106"/>
      <c r="F53" s="108">
        <f t="shared" si="2"/>
        <v>1.0073769476337967E-2</v>
      </c>
      <c r="G53" s="108">
        <v>1.0251889499133929E-2</v>
      </c>
      <c r="H53" s="108">
        <v>9.7618110960072339E-3</v>
      </c>
      <c r="I53" s="108">
        <v>9.1315841559273404E-3</v>
      </c>
      <c r="J53" s="108">
        <v>9.2291578782398437E-3</v>
      </c>
      <c r="K53" s="109">
        <v>7.0542887068095524E-3</v>
      </c>
    </row>
    <row r="54" spans="1:11" ht="18" customHeight="1">
      <c r="A54" s="69">
        <v>15</v>
      </c>
      <c r="B54" s="105" t="s">
        <v>440</v>
      </c>
      <c r="C54" s="106"/>
      <c r="D54" s="107">
        <v>19794.637292880241</v>
      </c>
      <c r="E54" s="106"/>
      <c r="F54" s="108">
        <f t="shared" si="2"/>
        <v>8.289802193430373E-3</v>
      </c>
      <c r="G54" s="108">
        <v>9.1700432935402816E-3</v>
      </c>
      <c r="H54" s="108">
        <v>9.4620464496687345E-3</v>
      </c>
      <c r="I54" s="108">
        <v>8.706562583395026E-3</v>
      </c>
      <c r="J54" s="108">
        <v>7.3013227222683535E-3</v>
      </c>
      <c r="K54" s="109">
        <v>6.3410519315324366E-3</v>
      </c>
    </row>
    <row r="55" spans="1:11" ht="18" customHeight="1">
      <c r="A55" s="69">
        <v>16</v>
      </c>
      <c r="B55" s="105" t="s">
        <v>438</v>
      </c>
      <c r="C55" s="106"/>
      <c r="D55" s="107">
        <v>13323.330697915781</v>
      </c>
      <c r="E55" s="106"/>
      <c r="F55" s="108">
        <f t="shared" si="2"/>
        <v>5.5796817294099374E-3</v>
      </c>
      <c r="G55" s="108">
        <v>4.6607268371879132E-3</v>
      </c>
      <c r="H55" s="108">
        <v>5.0865552532005044E-3</v>
      </c>
      <c r="I55" s="108">
        <v>4.223961318044883E-3</v>
      </c>
      <c r="J55" s="108">
        <v>4.439895747373193E-3</v>
      </c>
      <c r="K55" s="109">
        <v>1.3483610355298624E-3</v>
      </c>
    </row>
    <row r="56" spans="1:11" ht="18" customHeight="1">
      <c r="A56" s="69">
        <v>17</v>
      </c>
      <c r="B56" s="105" t="s">
        <v>441</v>
      </c>
      <c r="C56" s="106"/>
      <c r="D56" s="107">
        <v>11571.131817078529</v>
      </c>
      <c r="E56" s="106"/>
      <c r="F56" s="108">
        <f t="shared" si="2"/>
        <v>4.8458778253133768E-3</v>
      </c>
      <c r="G56" s="108">
        <v>6.5783649170376513E-3</v>
      </c>
      <c r="H56" s="108">
        <v>7.4535994735586133E-3</v>
      </c>
      <c r="I56" s="108">
        <v>1.0403830064622119E-2</v>
      </c>
      <c r="J56" s="108">
        <v>1.4143892329266191E-2</v>
      </c>
      <c r="K56" s="109">
        <v>1.9339443446986498E-2</v>
      </c>
    </row>
    <row r="57" spans="1:11" ht="18" customHeight="1">
      <c r="A57" s="69">
        <v>18</v>
      </c>
      <c r="B57" s="105" t="s">
        <v>442</v>
      </c>
      <c r="C57" s="106"/>
      <c r="D57" s="107">
        <v>9039.7371891091534</v>
      </c>
      <c r="E57" s="106"/>
      <c r="F57" s="108">
        <f t="shared" si="2"/>
        <v>3.7857542964560829E-3</v>
      </c>
      <c r="G57" s="108">
        <v>3.6313420019421475E-3</v>
      </c>
      <c r="H57" s="108">
        <v>3.425474107663255E-3</v>
      </c>
      <c r="I57" s="108">
        <v>3.2845506115225789E-3</v>
      </c>
      <c r="J57" s="108">
        <v>3.2000468309202807E-3</v>
      </c>
      <c r="K57" s="109">
        <v>2.7482768871410776E-3</v>
      </c>
    </row>
    <row r="58" spans="1:11" ht="18" customHeight="1">
      <c r="A58" s="69">
        <v>19</v>
      </c>
      <c r="B58" s="105" t="s">
        <v>443</v>
      </c>
      <c r="C58" s="106"/>
      <c r="D58" s="107">
        <v>592.86285080139419</v>
      </c>
      <c r="E58" s="106"/>
      <c r="F58" s="108">
        <f t="shared" si="2"/>
        <v>2.4828521423549967E-4</v>
      </c>
      <c r="G58" s="108">
        <v>1.9650679276835218E-4</v>
      </c>
      <c r="H58" s="108">
        <v>2.3236018972144573E-4</v>
      </c>
      <c r="I58" s="108">
        <v>1.6486563272509507E-4</v>
      </c>
      <c r="J58" s="108">
        <v>3.4285399749490818E-4</v>
      </c>
      <c r="K58" s="109">
        <v>2.8232781390532825E-4</v>
      </c>
    </row>
    <row r="59" spans="1:11" ht="18" customHeight="1">
      <c r="A59" s="69">
        <v>20</v>
      </c>
      <c r="B59" s="105" t="s">
        <v>444</v>
      </c>
      <c r="C59" s="106"/>
      <c r="D59" s="107">
        <v>120.31126604265503</v>
      </c>
      <c r="E59" s="106"/>
      <c r="F59" s="108">
        <f t="shared" si="2"/>
        <v>5.0385191826349719E-5</v>
      </c>
      <c r="G59" s="108">
        <v>4.6011628278606438E-5</v>
      </c>
      <c r="H59" s="108">
        <v>3.8182368531604764E-5</v>
      </c>
      <c r="I59" s="108">
        <v>5.6807572866560179E-5</v>
      </c>
      <c r="J59" s="108">
        <v>4.8179191187818026E-5</v>
      </c>
      <c r="K59" s="109">
        <v>5.8988460637830111E-5</v>
      </c>
    </row>
    <row r="60" spans="1:11" ht="18" customHeight="1">
      <c r="A60" s="69">
        <v>21</v>
      </c>
      <c r="B60" s="110" t="s">
        <v>445</v>
      </c>
      <c r="C60" s="111"/>
      <c r="D60" s="91">
        <v>93505.554175917656</v>
      </c>
      <c r="E60" s="111"/>
      <c r="F60" s="92">
        <f t="shared" si="2"/>
        <v>3.9159219572275215E-2</v>
      </c>
      <c r="G60" s="92">
        <v>4.4676027220311602E-2</v>
      </c>
      <c r="H60" s="92">
        <v>4.4778150949739144E-2</v>
      </c>
      <c r="I60" s="92">
        <v>4.7745668074571271E-2</v>
      </c>
      <c r="J60" s="92">
        <v>5.3326928677705561E-2</v>
      </c>
      <c r="K60" s="93">
        <v>5.3092004663603441E-2</v>
      </c>
    </row>
    <row r="61" spans="1:11" ht="20.100000000000001" customHeight="1">
      <c r="B61" s="69" t="s">
        <v>446</v>
      </c>
      <c r="D61" s="95">
        <f>SUM(D40:D60)</f>
        <v>2387829.8698812611</v>
      </c>
      <c r="E61" s="97"/>
      <c r="F61" s="96">
        <f t="shared" ref="F61:K61" si="3">SUM(F40:F60)</f>
        <v>0.99999999999999978</v>
      </c>
      <c r="G61" s="96">
        <f t="shared" si="3"/>
        <v>1</v>
      </c>
      <c r="H61" s="96">
        <f t="shared" si="3"/>
        <v>0.99999999999999978</v>
      </c>
      <c r="I61" s="96">
        <f t="shared" si="3"/>
        <v>1</v>
      </c>
      <c r="J61" s="96">
        <f t="shared" si="3"/>
        <v>1.0000000000000002</v>
      </c>
      <c r="K61" s="96">
        <f t="shared" si="3"/>
        <v>1.0000000000000002</v>
      </c>
    </row>
    <row r="64" spans="1:11" ht="14.25">
      <c r="A64" s="98" t="s">
        <v>340</v>
      </c>
      <c r="B64" s="188" t="s">
        <v>500</v>
      </c>
      <c r="C64" s="188"/>
      <c r="D64" s="188"/>
      <c r="E64" s="188"/>
      <c r="F64" s="188"/>
      <c r="G64" s="188"/>
      <c r="H64" s="188"/>
      <c r="I64" s="188"/>
      <c r="J64" s="189"/>
      <c r="K64" s="189"/>
    </row>
    <row r="65" spans="1:11">
      <c r="B65" s="191"/>
      <c r="C65" s="191"/>
      <c r="D65" s="191"/>
      <c r="E65" s="191"/>
      <c r="F65" s="191"/>
      <c r="G65" s="191"/>
      <c r="H65" s="191"/>
      <c r="I65" s="191"/>
      <c r="J65" s="191"/>
      <c r="K65" s="191"/>
    </row>
    <row r="67" spans="1:11">
      <c r="B67" s="69" t="s">
        <v>487</v>
      </c>
    </row>
    <row r="69" spans="1:11">
      <c r="K69" s="69" t="s">
        <v>464</v>
      </c>
    </row>
    <row r="70" spans="1:11" ht="13.5" customHeight="1">
      <c r="B70" s="177" t="s">
        <v>447</v>
      </c>
      <c r="C70" s="177"/>
      <c r="D70" s="177"/>
      <c r="E70" s="177"/>
      <c r="F70" s="177"/>
      <c r="G70" s="177"/>
      <c r="H70" s="177"/>
      <c r="I70" s="177"/>
      <c r="J70" s="178"/>
      <c r="K70" s="178"/>
    </row>
    <row r="71" spans="1:11">
      <c r="J71" s="112"/>
      <c r="K71" s="112"/>
    </row>
    <row r="72" spans="1:11">
      <c r="J72" s="112"/>
      <c r="K72" s="112"/>
    </row>
    <row r="73" spans="1:11" ht="24.95" customHeight="1">
      <c r="A73" s="72"/>
      <c r="B73" s="179"/>
      <c r="C73" s="180"/>
      <c r="D73" s="181">
        <v>2020</v>
      </c>
      <c r="E73" s="182"/>
      <c r="F73" s="183">
        <v>0</v>
      </c>
      <c r="G73" s="70" t="s">
        <v>498</v>
      </c>
      <c r="H73" s="70" t="s">
        <v>491</v>
      </c>
      <c r="I73" s="70" t="s">
        <v>486</v>
      </c>
      <c r="J73" s="70" t="s">
        <v>482</v>
      </c>
      <c r="K73" s="70" t="s">
        <v>499</v>
      </c>
    </row>
    <row r="74" spans="1:11" ht="74.25" customHeight="1">
      <c r="A74" s="72"/>
      <c r="B74" s="184" t="s">
        <v>448</v>
      </c>
      <c r="C74" s="185"/>
      <c r="D74" s="186" t="s">
        <v>449</v>
      </c>
      <c r="E74" s="187"/>
      <c r="F74" s="71" t="s">
        <v>450</v>
      </c>
      <c r="G74" s="71" t="s">
        <v>450</v>
      </c>
      <c r="H74" s="71" t="s">
        <v>450</v>
      </c>
      <c r="I74" s="71" t="s">
        <v>450</v>
      </c>
      <c r="J74" s="71" t="s">
        <v>450</v>
      </c>
      <c r="K74" s="71" t="s">
        <v>450</v>
      </c>
    </row>
    <row r="75" spans="1:11" ht="18" customHeight="1">
      <c r="A75" s="69">
        <v>1</v>
      </c>
      <c r="B75" s="105" t="s">
        <v>451</v>
      </c>
      <c r="C75" s="113"/>
      <c r="D75" s="101">
        <v>427673.62057678332</v>
      </c>
      <c r="E75" s="102"/>
      <c r="F75" s="103">
        <f>D75/$D$86</f>
        <v>0.37013631920032214</v>
      </c>
      <c r="G75" s="103">
        <v>0.37286619639570412</v>
      </c>
      <c r="H75" s="103">
        <v>0.37614696995309743</v>
      </c>
      <c r="I75" s="103">
        <v>0.37390817145629596</v>
      </c>
      <c r="J75" s="103">
        <v>0.35425047616473149</v>
      </c>
      <c r="K75" s="104">
        <v>0.33784345259309817</v>
      </c>
    </row>
    <row r="76" spans="1:11" ht="18" customHeight="1">
      <c r="A76" s="69">
        <v>2</v>
      </c>
      <c r="B76" s="105" t="s">
        <v>452</v>
      </c>
      <c r="C76" s="114"/>
      <c r="D76" s="107">
        <v>311136.79785551492</v>
      </c>
      <c r="E76" s="106"/>
      <c r="F76" s="108">
        <f t="shared" ref="F76:F85" si="4">D76/$D$86</f>
        <v>0.26927784082333628</v>
      </c>
      <c r="G76" s="108">
        <v>0.26252465298352257</v>
      </c>
      <c r="H76" s="108">
        <v>0.24165007660302398</v>
      </c>
      <c r="I76" s="108">
        <v>0.22199221538969011</v>
      </c>
      <c r="J76" s="108">
        <v>0.21518832719120259</v>
      </c>
      <c r="K76" s="109">
        <v>0.19681846197609232</v>
      </c>
    </row>
    <row r="77" spans="1:11" ht="18" customHeight="1">
      <c r="A77" s="69">
        <v>3</v>
      </c>
      <c r="B77" s="105" t="s">
        <v>453</v>
      </c>
      <c r="C77" s="114"/>
      <c r="D77" s="107">
        <v>149969.83869644511</v>
      </c>
      <c r="E77" s="106"/>
      <c r="F77" s="108">
        <f t="shared" si="4"/>
        <v>0.1297935655028371</v>
      </c>
      <c r="G77" s="108">
        <v>0.12707722136372726</v>
      </c>
      <c r="H77" s="108">
        <v>0.13264080642693252</v>
      </c>
      <c r="I77" s="108">
        <v>0.13977039102609745</v>
      </c>
      <c r="J77" s="108">
        <v>0.15068993410142295</v>
      </c>
      <c r="K77" s="109">
        <v>0.1761234196020437</v>
      </c>
    </row>
    <row r="78" spans="1:11" ht="18" customHeight="1">
      <c r="A78" s="69">
        <v>4</v>
      </c>
      <c r="B78" s="105" t="s">
        <v>454</v>
      </c>
      <c r="C78" s="114"/>
      <c r="D78" s="107">
        <v>85033.811746433392</v>
      </c>
      <c r="E78" s="106"/>
      <c r="F78" s="108">
        <f t="shared" si="4"/>
        <v>7.3593741987056219E-2</v>
      </c>
      <c r="G78" s="108">
        <v>7.5461817112798008E-2</v>
      </c>
      <c r="H78" s="108">
        <v>7.6182812090274304E-2</v>
      </c>
      <c r="I78" s="108">
        <v>7.8907844729873083E-2</v>
      </c>
      <c r="J78" s="108">
        <v>8.5971245395293522E-2</v>
      </c>
      <c r="K78" s="109">
        <v>9.1543948160949545E-2</v>
      </c>
    </row>
    <row r="79" spans="1:11" ht="18" customHeight="1">
      <c r="A79" s="69">
        <v>5</v>
      </c>
      <c r="B79" s="105" t="s">
        <v>455</v>
      </c>
      <c r="C79" s="114"/>
      <c r="D79" s="107">
        <v>68594.087457209418</v>
      </c>
      <c r="E79" s="106"/>
      <c r="F79" s="108">
        <f t="shared" si="4"/>
        <v>5.9365744878244552E-2</v>
      </c>
      <c r="G79" s="108">
        <v>6.3546800051090452E-2</v>
      </c>
      <c r="H79" s="108">
        <v>7.6672463654634135E-2</v>
      </c>
      <c r="I79" s="108">
        <v>8.2206242528785486E-2</v>
      </c>
      <c r="J79" s="108">
        <v>8.4036637997294647E-2</v>
      </c>
      <c r="K79" s="109">
        <v>7.8668426302181793E-2</v>
      </c>
    </row>
    <row r="80" spans="1:11" ht="18" customHeight="1">
      <c r="A80" s="69">
        <v>6</v>
      </c>
      <c r="B80" s="105" t="s">
        <v>456</v>
      </c>
      <c r="C80" s="114"/>
      <c r="D80" s="107">
        <v>61199.102775878047</v>
      </c>
      <c r="E80" s="106"/>
      <c r="F80" s="108">
        <f t="shared" si="4"/>
        <v>5.2965648452378278E-2</v>
      </c>
      <c r="G80" s="108">
        <v>5.0698808143438329E-2</v>
      </c>
      <c r="H80" s="108">
        <v>4.8609045057772547E-2</v>
      </c>
      <c r="I80" s="108">
        <v>5.1888600234614474E-2</v>
      </c>
      <c r="J80" s="108">
        <v>5.2621081442384768E-2</v>
      </c>
      <c r="K80" s="109">
        <v>5.1227122774370575E-2</v>
      </c>
    </row>
    <row r="81" spans="1:11" ht="18" customHeight="1">
      <c r="A81" s="69">
        <v>7</v>
      </c>
      <c r="B81" s="105" t="s">
        <v>459</v>
      </c>
      <c r="C81" s="114"/>
      <c r="D81" s="107">
        <v>21831.506747965552</v>
      </c>
      <c r="E81" s="106"/>
      <c r="F81" s="108">
        <f t="shared" si="4"/>
        <v>1.8894393204310786E-2</v>
      </c>
      <c r="G81" s="108">
        <v>1.8898007644171898E-2</v>
      </c>
      <c r="H81" s="108">
        <v>1.7960830567548082E-2</v>
      </c>
      <c r="I81" s="108">
        <v>1.7331164717402082E-2</v>
      </c>
      <c r="J81" s="108">
        <v>1.6099141365173052E-2</v>
      </c>
      <c r="K81" s="109">
        <v>1.4238413015582499E-2</v>
      </c>
    </row>
    <row r="82" spans="1:11" ht="18" customHeight="1">
      <c r="A82" s="69">
        <v>8</v>
      </c>
      <c r="B82" s="105" t="s">
        <v>458</v>
      </c>
      <c r="C82" s="114"/>
      <c r="D82" s="107">
        <v>14031.644732594128</v>
      </c>
      <c r="E82" s="106"/>
      <c r="F82" s="108">
        <f t="shared" si="4"/>
        <v>1.2143889835067652E-2</v>
      </c>
      <c r="G82" s="108">
        <v>1.3436260992154168E-2</v>
      </c>
      <c r="H82" s="108">
        <v>1.3917785273685632E-2</v>
      </c>
      <c r="I82" s="108">
        <v>1.5228961361146254E-2</v>
      </c>
      <c r="J82" s="108">
        <v>1.7512870022867895E-2</v>
      </c>
      <c r="K82" s="109">
        <v>1.9361250766365544E-2</v>
      </c>
    </row>
    <row r="83" spans="1:11" ht="18" customHeight="1">
      <c r="A83" s="69">
        <v>9</v>
      </c>
      <c r="B83" s="105" t="s">
        <v>436</v>
      </c>
      <c r="C83" s="114"/>
      <c r="D83" s="107">
        <v>9076.9993842607728</v>
      </c>
      <c r="E83" s="106"/>
      <c r="F83" s="108">
        <f t="shared" si="4"/>
        <v>7.8558203728880133E-3</v>
      </c>
      <c r="G83" s="108">
        <v>8.1606192411768762E-3</v>
      </c>
      <c r="H83" s="108">
        <v>7.8264152937916661E-3</v>
      </c>
      <c r="I83" s="108">
        <v>7.8949035106388888E-3</v>
      </c>
      <c r="J83" s="108">
        <v>7.8596478390401993E-3</v>
      </c>
      <c r="K83" s="109">
        <v>7.3450867027209793E-3</v>
      </c>
    </row>
    <row r="84" spans="1:11" ht="18" customHeight="1">
      <c r="A84" s="69">
        <v>10</v>
      </c>
      <c r="B84" s="105" t="s">
        <v>457</v>
      </c>
      <c r="C84" s="114"/>
      <c r="D84" s="107">
        <v>5078.7618617356347</v>
      </c>
      <c r="E84" s="106"/>
      <c r="F84" s="108">
        <f t="shared" si="4"/>
        <v>4.3954878934608105E-3</v>
      </c>
      <c r="G84" s="108">
        <v>5.8601997585075501E-3</v>
      </c>
      <c r="H84" s="108">
        <v>7.1842459207706244E-3</v>
      </c>
      <c r="I84" s="108">
        <v>9.6638404910121632E-3</v>
      </c>
      <c r="J84" s="108">
        <v>1.4613578007328109E-2</v>
      </c>
      <c r="K84" s="109">
        <v>2.5188391040839794E-2</v>
      </c>
    </row>
    <row r="85" spans="1:11" ht="18" customHeight="1">
      <c r="A85" s="69">
        <v>11</v>
      </c>
      <c r="B85" s="110" t="s">
        <v>460</v>
      </c>
      <c r="C85" s="115"/>
      <c r="D85" s="91">
        <v>1822.7760035607932</v>
      </c>
      <c r="E85" s="111"/>
      <c r="F85" s="92">
        <f t="shared" si="4"/>
        <v>1.5775478500983109E-3</v>
      </c>
      <c r="G85" s="92">
        <v>1.469416313708763E-3</v>
      </c>
      <c r="H85" s="92">
        <v>1.208549158469134E-3</v>
      </c>
      <c r="I85" s="92">
        <v>1.2076645544439601E-3</v>
      </c>
      <c r="J85" s="92">
        <v>1.1570604732607948E-3</v>
      </c>
      <c r="K85" s="93">
        <v>1.6420270657549912E-3</v>
      </c>
    </row>
    <row r="86" spans="1:11" ht="21" customHeight="1">
      <c r="B86" s="69" t="s">
        <v>461</v>
      </c>
      <c r="D86" s="95">
        <f>SUM(D75:D85)</f>
        <v>1155448.9478383809</v>
      </c>
      <c r="E86" s="97"/>
      <c r="F86" s="96">
        <f t="shared" ref="F86:K86" si="5">SUM(F75:F85)</f>
        <v>1</v>
      </c>
      <c r="G86" s="96">
        <f t="shared" si="5"/>
        <v>0.99999999999999989</v>
      </c>
      <c r="H86" s="96">
        <f t="shared" si="5"/>
        <v>1</v>
      </c>
      <c r="I86" s="96">
        <f t="shared" si="5"/>
        <v>1</v>
      </c>
      <c r="J86" s="96">
        <f t="shared" si="5"/>
        <v>1.0000000000000002</v>
      </c>
      <c r="K86" s="96">
        <f t="shared" si="5"/>
        <v>0.99999999999999978</v>
      </c>
    </row>
    <row r="89" spans="1:11" ht="14.25">
      <c r="A89" s="98" t="s">
        <v>340</v>
      </c>
      <c r="B89" s="188" t="s">
        <v>418</v>
      </c>
      <c r="C89" s="188"/>
      <c r="D89" s="188"/>
      <c r="E89" s="188"/>
      <c r="F89" s="188"/>
      <c r="G89" s="188"/>
      <c r="H89" s="188"/>
      <c r="I89" s="188"/>
      <c r="J89" s="189"/>
      <c r="K89" s="189"/>
    </row>
    <row r="90" spans="1:11">
      <c r="B90" s="191"/>
      <c r="C90" s="191"/>
      <c r="D90" s="191"/>
      <c r="E90" s="191"/>
      <c r="F90" s="191"/>
      <c r="G90" s="191"/>
      <c r="H90" s="191"/>
      <c r="I90" s="191"/>
      <c r="J90" s="191"/>
      <c r="K90" s="191"/>
    </row>
    <row r="92" spans="1:11">
      <c r="B92" s="69" t="s">
        <v>487</v>
      </c>
    </row>
  </sheetData>
  <mergeCells count="20">
    <mergeCell ref="B39:C39"/>
    <mergeCell ref="D39:E39"/>
    <mergeCell ref="B64:K65"/>
    <mergeCell ref="B70:K70"/>
    <mergeCell ref="B89:K90"/>
    <mergeCell ref="B73:C73"/>
    <mergeCell ref="D73:F73"/>
    <mergeCell ref="B74:C74"/>
    <mergeCell ref="D74:E74"/>
    <mergeCell ref="B26:K26"/>
    <mergeCell ref="B27:K27"/>
    <mergeCell ref="B28:K28"/>
    <mergeCell ref="B35:K35"/>
    <mergeCell ref="B38:C38"/>
    <mergeCell ref="D38:F38"/>
    <mergeCell ref="B3:K3"/>
    <mergeCell ref="B6:C6"/>
    <mergeCell ref="D6:F6"/>
    <mergeCell ref="B7:C7"/>
    <mergeCell ref="D7:E7"/>
  </mergeCells>
  <pageMargins left="0.7" right="0.7" top="0.75" bottom="0.75" header="0.3" footer="0.3"/>
  <pageSetup scale="82" fitToHeight="3" orientation="portrait" r:id="rId1"/>
  <rowBreaks count="2" manualBreakCount="2">
    <brk id="33" max="16383" man="1"/>
    <brk id="6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1"/>
  <sheetViews>
    <sheetView zoomScaleNormal="100" workbookViewId="0">
      <selection activeCell="P1" sqref="P1"/>
    </sheetView>
  </sheetViews>
  <sheetFormatPr defaultRowHeight="12.75"/>
  <cols>
    <col min="1" max="1" width="24" style="69" customWidth="1"/>
    <col min="2" max="2" width="10.28515625" style="69" customWidth="1"/>
    <col min="3" max="5" width="9.140625" style="69"/>
    <col min="6" max="6" width="9.85546875" style="69" customWidth="1"/>
    <col min="7" max="9" width="9.140625" style="69"/>
    <col min="10" max="10" width="10" style="69" customWidth="1"/>
    <col min="11" max="13" width="9.140625" style="69"/>
    <col min="14" max="14" width="10.140625" style="69" customWidth="1"/>
    <col min="15" max="16384" width="9.140625" style="69"/>
  </cols>
  <sheetData>
    <row r="1" spans="1:16">
      <c r="A1" s="116" t="s">
        <v>384</v>
      </c>
      <c r="B1" s="118"/>
      <c r="C1" s="118"/>
      <c r="D1" s="118"/>
      <c r="E1" s="118"/>
      <c r="F1" s="118"/>
      <c r="G1" s="118"/>
      <c r="H1" s="118"/>
      <c r="I1" s="118"/>
      <c r="J1" s="118"/>
      <c r="K1" s="118"/>
      <c r="L1" s="118"/>
      <c r="M1" s="118"/>
      <c r="N1" s="118"/>
      <c r="O1" s="118"/>
      <c r="P1" s="69" t="s">
        <v>480</v>
      </c>
    </row>
    <row r="2" spans="1:16" ht="9.75" customHeight="1"/>
    <row r="3" spans="1:16" ht="9.75" customHeight="1"/>
    <row r="4" spans="1:16" ht="14.25">
      <c r="B4" s="121" t="s">
        <v>506</v>
      </c>
      <c r="C4" s="121"/>
      <c r="D4" s="121"/>
      <c r="F4" s="121" t="s">
        <v>507</v>
      </c>
      <c r="G4" s="121"/>
      <c r="H4" s="121"/>
      <c r="J4" s="121" t="s">
        <v>495</v>
      </c>
      <c r="K4" s="121"/>
      <c r="L4" s="121"/>
      <c r="N4" s="121" t="s">
        <v>488</v>
      </c>
      <c r="O4" s="121"/>
      <c r="P4" s="121"/>
    </row>
    <row r="5" spans="1:16">
      <c r="D5" s="119" t="s">
        <v>385</v>
      </c>
      <c r="H5" s="119" t="s">
        <v>385</v>
      </c>
      <c r="L5" s="119" t="s">
        <v>385</v>
      </c>
      <c r="P5" s="119" t="s">
        <v>385</v>
      </c>
    </row>
    <row r="6" spans="1:16">
      <c r="A6" s="122"/>
      <c r="B6" s="119" t="s">
        <v>33</v>
      </c>
      <c r="C6" s="119" t="s">
        <v>386</v>
      </c>
      <c r="D6" s="119" t="s">
        <v>387</v>
      </c>
      <c r="F6" s="119" t="s">
        <v>33</v>
      </c>
      <c r="G6" s="119" t="s">
        <v>386</v>
      </c>
      <c r="H6" s="119" t="s">
        <v>387</v>
      </c>
      <c r="J6" s="119" t="s">
        <v>33</v>
      </c>
      <c r="K6" s="119" t="s">
        <v>386</v>
      </c>
      <c r="L6" s="119" t="s">
        <v>387</v>
      </c>
      <c r="N6" s="119" t="s">
        <v>33</v>
      </c>
      <c r="O6" s="119" t="s">
        <v>386</v>
      </c>
      <c r="P6" s="119" t="s">
        <v>387</v>
      </c>
    </row>
    <row r="7" spans="1:16">
      <c r="A7" s="120" t="s">
        <v>388</v>
      </c>
      <c r="B7" s="117" t="s">
        <v>389</v>
      </c>
      <c r="C7" s="117" t="s">
        <v>389</v>
      </c>
      <c r="D7" s="117" t="s">
        <v>390</v>
      </c>
      <c r="F7" s="117" t="s">
        <v>389</v>
      </c>
      <c r="G7" s="117" t="s">
        <v>389</v>
      </c>
      <c r="H7" s="117" t="s">
        <v>390</v>
      </c>
      <c r="J7" s="117" t="s">
        <v>389</v>
      </c>
      <c r="K7" s="117" t="s">
        <v>389</v>
      </c>
      <c r="L7" s="117" t="s">
        <v>390</v>
      </c>
      <c r="N7" s="117" t="s">
        <v>389</v>
      </c>
      <c r="O7" s="117" t="s">
        <v>389</v>
      </c>
      <c r="P7" s="117" t="s">
        <v>390</v>
      </c>
    </row>
    <row r="8" spans="1:16" ht="33" customHeight="1">
      <c r="A8" s="123" t="s">
        <v>393</v>
      </c>
      <c r="B8" s="96">
        <v>0.61795789298493808</v>
      </c>
      <c r="C8" s="96">
        <v>0.51067480322746317</v>
      </c>
      <c r="D8" s="97">
        <v>1271.7373726001438</v>
      </c>
      <c r="F8" s="96">
        <v>0.64057280351344414</v>
      </c>
      <c r="G8" s="96">
        <v>0.51606888561059416</v>
      </c>
      <c r="H8" s="97">
        <v>1205.9330199436101</v>
      </c>
      <c r="J8" s="96">
        <v>0.65814951047271864</v>
      </c>
      <c r="K8" s="96">
        <v>0.53123974220663828</v>
      </c>
      <c r="L8" s="97">
        <v>1186.8973913767873</v>
      </c>
      <c r="N8" s="96">
        <v>0.65321493696979316</v>
      </c>
      <c r="O8" s="96">
        <v>0.53769570863971727</v>
      </c>
      <c r="P8" s="97">
        <v>1235.4224201218492</v>
      </c>
    </row>
    <row r="9" spans="1:16" ht="33" customHeight="1">
      <c r="A9" s="123" t="s">
        <v>394</v>
      </c>
      <c r="B9" s="96">
        <v>9.1994674211533664E-2</v>
      </c>
      <c r="C9" s="96">
        <v>8.7258161512910326E-2</v>
      </c>
      <c r="D9" s="97">
        <v>1459.6719426292184</v>
      </c>
      <c r="F9" s="96">
        <v>7.7592449832971255E-2</v>
      </c>
      <c r="G9" s="96">
        <v>7.4458201409848546E-2</v>
      </c>
      <c r="H9" s="97">
        <v>1436.4055828203411</v>
      </c>
      <c r="J9" s="96">
        <v>6.2628930680317413E-2</v>
      </c>
      <c r="K9" s="96">
        <v>5.9532854102131508E-2</v>
      </c>
      <c r="L9" s="97">
        <v>1397.7480267655003</v>
      </c>
      <c r="N9" s="96">
        <v>6.239594069610721E-2</v>
      </c>
      <c r="O9" s="96">
        <v>5.9793559933771008E-2</v>
      </c>
      <c r="P9" s="97">
        <v>1438.2457172337183</v>
      </c>
    </row>
    <row r="10" spans="1:16" ht="33" customHeight="1">
      <c r="A10" s="123" t="s">
        <v>395</v>
      </c>
      <c r="B10" s="96">
        <v>7.4810684863110599E-2</v>
      </c>
      <c r="C10" s="96">
        <v>9.0287548024610989E-2</v>
      </c>
      <c r="D10" s="97">
        <v>1857.2745851388154</v>
      </c>
      <c r="F10" s="96">
        <v>7.6564580559254344E-2</v>
      </c>
      <c r="G10" s="96">
        <v>9.5770603453730091E-2</v>
      </c>
      <c r="H10" s="97">
        <v>1872.3555546451284</v>
      </c>
      <c r="J10" s="96">
        <v>7.6479769480129675E-2</v>
      </c>
      <c r="K10" s="96">
        <v>9.9484616204303475E-2</v>
      </c>
      <c r="L10" s="97">
        <v>1912.7426387878736</v>
      </c>
      <c r="N10" s="96">
        <v>7.7856180131610261E-2</v>
      </c>
      <c r="O10" s="96">
        <v>9.6383326774640177E-2</v>
      </c>
      <c r="P10" s="97">
        <v>1857.9919823982636</v>
      </c>
    </row>
    <row r="11" spans="1:16" ht="33" customHeight="1">
      <c r="A11" s="123" t="s">
        <v>396</v>
      </c>
      <c r="B11" s="96">
        <v>3.8112673712240988E-2</v>
      </c>
      <c r="C11" s="96">
        <v>8.9392799223370609E-2</v>
      </c>
      <c r="D11" s="97">
        <v>3609.4830576302352</v>
      </c>
      <c r="F11" s="96">
        <v>4.1313336603826488E-2</v>
      </c>
      <c r="G11" s="96">
        <v>9.0846496352453135E-2</v>
      </c>
      <c r="H11" s="97">
        <v>3291.5610791075314</v>
      </c>
      <c r="J11" s="96">
        <v>3.9282244949191768E-2</v>
      </c>
      <c r="K11" s="96">
        <v>8.7533219842251764E-2</v>
      </c>
      <c r="L11" s="97">
        <v>3276.6027030876326</v>
      </c>
      <c r="N11" s="96">
        <v>4.6686525240398243E-2</v>
      </c>
      <c r="O11" s="96">
        <v>0.10320585441644776</v>
      </c>
      <c r="P11" s="97">
        <v>3317.7816223552609</v>
      </c>
    </row>
    <row r="12" spans="1:16" ht="33" customHeight="1">
      <c r="A12" s="123" t="s">
        <v>397</v>
      </c>
      <c r="B12" s="96">
        <v>3.4284763252059584E-2</v>
      </c>
      <c r="C12" s="96">
        <v>7.7157661518569787E-2</v>
      </c>
      <c r="D12" s="97">
        <v>3463.2974201718266</v>
      </c>
      <c r="F12" s="96">
        <v>3.2062513140374241E-2</v>
      </c>
      <c r="G12" s="96">
        <v>7.2156377571188049E-2</v>
      </c>
      <c r="H12" s="97">
        <v>3368.6909449437849</v>
      </c>
      <c r="J12" s="96">
        <v>3.2264050033290047E-2</v>
      </c>
      <c r="K12" s="96">
        <v>7.3081003239162709E-2</v>
      </c>
      <c r="L12" s="97">
        <v>3330.6791531842891</v>
      </c>
      <c r="N12" s="96">
        <v>3.8690240228335858E-2</v>
      </c>
      <c r="O12" s="96">
        <v>7.8203663741893303E-2</v>
      </c>
      <c r="P12" s="97">
        <v>3033.6165759741671</v>
      </c>
    </row>
    <row r="13" spans="1:16" ht="33" customHeight="1">
      <c r="A13" s="123" t="s">
        <v>398</v>
      </c>
      <c r="B13" s="96">
        <v>3.1885384594047321E-2</v>
      </c>
      <c r="C13" s="96">
        <v>3.3467809472873242E-2</v>
      </c>
      <c r="D13" s="97">
        <v>1615.2788843983785</v>
      </c>
      <c r="F13" s="96">
        <v>3.3218866073305778E-2</v>
      </c>
      <c r="G13" s="96">
        <v>4.8079988017988955E-2</v>
      </c>
      <c r="H13" s="97">
        <v>2166.5242488274798</v>
      </c>
      <c r="J13" s="96">
        <v>3.9042120084262007E-2</v>
      </c>
      <c r="K13" s="96">
        <v>5.6864635552993884E-2</v>
      </c>
      <c r="L13" s="97">
        <v>2141.687233307327</v>
      </c>
      <c r="N13" s="96">
        <v>3.5054535569876893E-2</v>
      </c>
      <c r="O13" s="96">
        <v>4.0732438164097537E-2</v>
      </c>
      <c r="P13" s="97">
        <v>1743.9386569538422</v>
      </c>
    </row>
    <row r="14" spans="1:16" ht="33" customHeight="1">
      <c r="A14" s="123" t="s">
        <v>391</v>
      </c>
      <c r="B14" s="96">
        <v>0.11095392638206986</v>
      </c>
      <c r="C14" s="96">
        <v>0.11176121702020179</v>
      </c>
      <c r="D14" s="97">
        <v>1550.1022067244155</v>
      </c>
      <c r="F14" s="96">
        <v>9.8675450276823909E-2</v>
      </c>
      <c r="G14" s="96">
        <v>0.102619447584197</v>
      </c>
      <c r="H14" s="97">
        <v>1556.6987002216151</v>
      </c>
      <c r="J14" s="96">
        <v>9.2153374300090601E-2</v>
      </c>
      <c r="K14" s="96">
        <v>9.2263928852518273E-2</v>
      </c>
      <c r="L14" s="97">
        <v>1472.2036249718972</v>
      </c>
      <c r="N14" s="96">
        <v>8.6101641163878556E-2</v>
      </c>
      <c r="O14" s="96">
        <v>8.3985448329432957E-2</v>
      </c>
      <c r="P14" s="97">
        <v>1463.9546742372524</v>
      </c>
    </row>
    <row r="15" spans="1:16" ht="6.75" customHeight="1">
      <c r="A15" s="111"/>
      <c r="B15" s="124"/>
      <c r="C15" s="124"/>
      <c r="D15" s="111"/>
      <c r="E15" s="111"/>
      <c r="F15" s="124"/>
      <c r="G15" s="124"/>
      <c r="H15" s="111"/>
      <c r="I15" s="111"/>
      <c r="J15" s="124"/>
      <c r="K15" s="124"/>
      <c r="L15" s="111"/>
      <c r="M15" s="111"/>
      <c r="N15" s="124"/>
      <c r="O15" s="124"/>
      <c r="P15" s="111"/>
    </row>
    <row r="16" spans="1:16" ht="23.25" customHeight="1">
      <c r="A16" s="122" t="s">
        <v>392</v>
      </c>
      <c r="B16" s="96">
        <f>SUM(B8:B15)</f>
        <v>1</v>
      </c>
      <c r="C16" s="96">
        <f>SUM(C8:C15)</f>
        <v>0.99999999999999989</v>
      </c>
      <c r="D16" s="97">
        <f>SUMPRODUCT(B8:B14,D8:D14)</f>
        <v>1538.9052724658154</v>
      </c>
      <c r="F16" s="96">
        <f>SUM(F8:F15)</f>
        <v>1.0000000000000002</v>
      </c>
      <c r="G16" s="96">
        <f>SUM(G8:G15)</f>
        <v>1</v>
      </c>
      <c r="H16" s="97">
        <f>SUMPRODUCT(F8:F14,H8:H14)</f>
        <v>1496.8697338161214</v>
      </c>
      <c r="J16" s="96">
        <f>SUM(J8:J15)</f>
        <v>1</v>
      </c>
      <c r="K16" s="96">
        <f>SUM(K8:K15)</f>
        <v>1</v>
      </c>
      <c r="L16" s="97">
        <f>SUMPRODUCT(J8:J14,L8:L14)</f>
        <v>1470.4395681528852</v>
      </c>
      <c r="N16" s="96">
        <f>SUM(N8:N15)</f>
        <v>1.0000000000000002</v>
      </c>
      <c r="O16" s="96">
        <f>SUM(O8:O15)</f>
        <v>1</v>
      </c>
      <c r="P16" s="97">
        <f>SUMPRODUCT(N8:N14,P8:P14)</f>
        <v>1500.8421404971461</v>
      </c>
    </row>
    <row r="17" spans="1:16">
      <c r="B17" s="96"/>
      <c r="C17" s="96"/>
      <c r="D17" s="97"/>
      <c r="F17" s="96"/>
      <c r="G17" s="96"/>
      <c r="H17" s="97"/>
      <c r="J17" s="96"/>
      <c r="K17" s="96"/>
      <c r="L17" s="97"/>
      <c r="N17" s="96"/>
      <c r="O17" s="96"/>
      <c r="P17" s="97"/>
    </row>
    <row r="18" spans="1:16">
      <c r="B18" s="96"/>
      <c r="C18" s="96"/>
      <c r="D18" s="97"/>
      <c r="F18" s="96"/>
      <c r="G18" s="96"/>
      <c r="H18" s="97"/>
      <c r="J18" s="96"/>
      <c r="K18" s="96"/>
      <c r="L18" s="97"/>
      <c r="N18" s="96"/>
      <c r="O18" s="96"/>
      <c r="P18" s="97"/>
    </row>
    <row r="19" spans="1:16" ht="14.25">
      <c r="A19" s="68"/>
      <c r="B19" s="96"/>
      <c r="C19" s="96"/>
      <c r="D19" s="97"/>
      <c r="F19" s="96"/>
      <c r="G19" s="96"/>
      <c r="H19" s="97"/>
      <c r="J19" s="96"/>
      <c r="K19" s="96"/>
      <c r="L19" s="97"/>
      <c r="N19" s="96"/>
      <c r="O19" s="96"/>
      <c r="P19" s="97"/>
    </row>
    <row r="20" spans="1:16" ht="14.25">
      <c r="A20" s="69" t="s">
        <v>481</v>
      </c>
      <c r="B20" s="96"/>
      <c r="C20" s="96"/>
      <c r="D20" s="97"/>
      <c r="F20" s="96"/>
      <c r="G20" s="96"/>
      <c r="H20" s="97"/>
      <c r="J20" s="96"/>
      <c r="K20" s="96"/>
      <c r="L20" s="97"/>
      <c r="N20" s="96"/>
      <c r="O20" s="96"/>
      <c r="P20" s="97"/>
    </row>
    <row r="21" spans="1:16">
      <c r="A21" s="69" t="s">
        <v>489</v>
      </c>
      <c r="B21" s="96"/>
      <c r="C21" s="96"/>
      <c r="D21" s="97"/>
      <c r="F21" s="96"/>
      <c r="G21" s="96"/>
      <c r="H21" s="97"/>
      <c r="J21" s="96"/>
      <c r="K21" s="96"/>
      <c r="L21" s="97"/>
      <c r="N21" s="96"/>
      <c r="O21" s="96"/>
      <c r="P21" s="97"/>
    </row>
  </sheetData>
  <pageMargins left="0.7" right="0.7" top="0.75" bottom="0.75" header="0.3" footer="0.3"/>
  <pageSetup scale="74"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3"/>
  <sheetViews>
    <sheetView workbookViewId="0">
      <selection activeCell="K1" sqref="K1"/>
    </sheetView>
  </sheetViews>
  <sheetFormatPr defaultRowHeight="12.75"/>
  <cols>
    <col min="1" max="1" width="2" style="21" customWidth="1"/>
    <col min="2" max="2" width="7" style="21" customWidth="1"/>
    <col min="3" max="3" width="1.5703125" style="21" customWidth="1"/>
    <col min="4" max="4" width="7.85546875" style="21" customWidth="1"/>
    <col min="5" max="5" width="14.42578125" style="21" customWidth="1"/>
    <col min="6" max="6" width="3.28515625" style="21" customWidth="1"/>
    <col min="7" max="8" width="10.5703125" style="21" customWidth="1"/>
    <col min="9" max="9" width="5.42578125" style="21" customWidth="1"/>
    <col min="10" max="10" width="9.140625" style="21"/>
    <col min="11" max="11" width="10.140625" style="21" customWidth="1"/>
    <col min="12" max="12" width="3.42578125" style="21" customWidth="1"/>
    <col min="13" max="16384" width="9.140625" style="21"/>
  </cols>
  <sheetData>
    <row r="1" spans="1:12" ht="12.75" customHeight="1">
      <c r="A1" s="19" t="s">
        <v>501</v>
      </c>
      <c r="B1" s="19"/>
      <c r="C1" s="19"/>
      <c r="D1" s="19"/>
      <c r="E1" s="19"/>
      <c r="F1" s="19"/>
      <c r="G1" s="19"/>
      <c r="H1" s="19"/>
      <c r="I1" s="19"/>
      <c r="J1" s="19"/>
      <c r="K1" s="47" t="s">
        <v>465</v>
      </c>
      <c r="L1" s="20"/>
    </row>
    <row r="2" spans="1:12" ht="12.75" customHeight="1"/>
    <row r="3" spans="1:12" ht="12.75" customHeight="1"/>
    <row r="4" spans="1:12" ht="12.75" customHeight="1">
      <c r="A4" s="22"/>
      <c r="B4" s="22"/>
      <c r="C4" s="22"/>
      <c r="D4" s="22"/>
      <c r="E4" s="22"/>
      <c r="F4" s="22"/>
      <c r="G4" s="22"/>
      <c r="H4" s="22"/>
      <c r="I4" s="22"/>
      <c r="J4" s="22"/>
      <c r="K4" s="22"/>
    </row>
    <row r="5" spans="1:12" ht="12.75" customHeight="1">
      <c r="G5" s="192" t="s">
        <v>47</v>
      </c>
      <c r="H5" s="192"/>
      <c r="J5" s="192" t="s">
        <v>48</v>
      </c>
      <c r="K5" s="192"/>
    </row>
    <row r="6" spans="1:12" ht="12.75" customHeight="1">
      <c r="A6" s="22" t="s">
        <v>49</v>
      </c>
      <c r="B6" s="22"/>
      <c r="C6" s="22"/>
      <c r="D6" s="22"/>
      <c r="E6" s="22"/>
      <c r="F6" s="22"/>
      <c r="G6" s="193" t="s">
        <v>50</v>
      </c>
      <c r="H6" s="193"/>
      <c r="I6" s="22"/>
      <c r="J6" s="193" t="s">
        <v>51</v>
      </c>
      <c r="K6" s="193"/>
    </row>
    <row r="7" spans="1:12" ht="12.75" customHeight="1"/>
    <row r="8" spans="1:12" ht="12.75" customHeight="1">
      <c r="A8" s="21" t="s">
        <v>52</v>
      </c>
      <c r="G8" s="24"/>
      <c r="H8" s="24">
        <v>1963539.135171368</v>
      </c>
      <c r="J8" s="25"/>
      <c r="K8" s="25">
        <v>0.53228832946186688</v>
      </c>
    </row>
    <row r="9" spans="1:12" ht="25.5" customHeight="1">
      <c r="G9" s="24"/>
      <c r="H9" s="24"/>
      <c r="J9" s="25"/>
      <c r="K9" s="25"/>
    </row>
    <row r="10" spans="1:12" ht="12.75" customHeight="1">
      <c r="A10" s="21" t="s">
        <v>53</v>
      </c>
      <c r="G10" s="24"/>
      <c r="H10" s="24">
        <v>173757.30676400237</v>
      </c>
      <c r="J10" s="25"/>
      <c r="K10" s="25">
        <v>4.7103205071149234E-2</v>
      </c>
    </row>
    <row r="11" spans="1:12" ht="21.75" customHeight="1">
      <c r="G11" s="24"/>
      <c r="H11" s="24"/>
      <c r="J11" s="25"/>
      <c r="K11" s="25"/>
    </row>
    <row r="12" spans="1:12" ht="12.75" customHeight="1">
      <c r="A12" s="21" t="s">
        <v>54</v>
      </c>
      <c r="G12" s="24"/>
      <c r="H12" s="24"/>
      <c r="J12" s="25"/>
      <c r="K12" s="25"/>
    </row>
    <row r="13" spans="1:12" ht="12.75" customHeight="1">
      <c r="B13" s="26">
        <v>2.5000000000000001E-3</v>
      </c>
      <c r="C13" s="27" t="s">
        <v>24</v>
      </c>
      <c r="D13" s="28">
        <v>0.2475</v>
      </c>
      <c r="G13" s="24">
        <v>618166.0591616428</v>
      </c>
      <c r="J13" s="25">
        <v>0.16757627748145656</v>
      </c>
      <c r="K13" s="25"/>
    </row>
    <row r="14" spans="1:12" ht="12.75" customHeight="1">
      <c r="B14" s="29">
        <v>0.25</v>
      </c>
      <c r="C14" s="27" t="s">
        <v>24</v>
      </c>
      <c r="D14" s="28">
        <v>0.69750000000000001</v>
      </c>
      <c r="G14" s="24">
        <v>616872.34436683147</v>
      </c>
      <c r="H14" s="24"/>
      <c r="J14" s="25">
        <v>0.16722556927575019</v>
      </c>
      <c r="K14" s="25"/>
    </row>
    <row r="15" spans="1:12" ht="12.75" customHeight="1">
      <c r="B15" s="30">
        <v>0.7</v>
      </c>
      <c r="C15" s="31" t="s">
        <v>24</v>
      </c>
      <c r="D15" s="32">
        <v>0.99750000000000005</v>
      </c>
      <c r="E15" s="33"/>
      <c r="F15" s="33"/>
      <c r="G15" s="34">
        <v>81788.795131312683</v>
      </c>
      <c r="H15" s="34"/>
      <c r="I15" s="33"/>
      <c r="J15" s="35">
        <v>2.2171812290028924E-2</v>
      </c>
      <c r="K15" s="35"/>
    </row>
    <row r="16" spans="1:12" ht="15.75" customHeight="1">
      <c r="B16" s="21" t="s">
        <v>55</v>
      </c>
      <c r="G16" s="24"/>
      <c r="H16" s="24">
        <f>SUM(G13:G15)</f>
        <v>1316827.198659787</v>
      </c>
      <c r="J16" s="25"/>
      <c r="K16" s="25">
        <f>H16/H$28</f>
        <v>0.35697365904723566</v>
      </c>
    </row>
    <row r="17" spans="1:11" ht="26.25" customHeight="1">
      <c r="F17" s="36"/>
      <c r="G17" s="24"/>
      <c r="H17" s="24"/>
      <c r="J17" s="25"/>
      <c r="K17" s="25"/>
    </row>
    <row r="18" spans="1:11" ht="12.75" customHeight="1">
      <c r="A18" s="21" t="s">
        <v>56</v>
      </c>
      <c r="G18" s="24"/>
      <c r="H18" s="24">
        <v>75219.549219084758</v>
      </c>
      <c r="J18" s="25"/>
      <c r="K18" s="25">
        <v>2.0390980490035886E-2</v>
      </c>
    </row>
    <row r="19" spans="1:11" ht="24.75" customHeight="1">
      <c r="G19" s="24"/>
      <c r="H19" s="24"/>
      <c r="J19" s="25"/>
      <c r="K19" s="25"/>
    </row>
    <row r="20" spans="1:11" ht="12.75" customHeight="1">
      <c r="A20" s="21" t="s">
        <v>57</v>
      </c>
      <c r="G20" s="24"/>
      <c r="H20" s="24">
        <v>2190</v>
      </c>
      <c r="J20" s="25"/>
      <c r="K20" s="25">
        <v>5.9367874092295639E-4</v>
      </c>
    </row>
    <row r="21" spans="1:11" ht="12.75" customHeight="1">
      <c r="G21" s="24"/>
      <c r="H21" s="24"/>
      <c r="J21" s="25"/>
      <c r="K21" s="25"/>
    </row>
    <row r="22" spans="1:11" ht="24.75" customHeight="1">
      <c r="A22" s="21" t="s">
        <v>58</v>
      </c>
      <c r="G22" s="24"/>
      <c r="H22" s="24">
        <v>84316.112381553146</v>
      </c>
      <c r="J22" s="25"/>
      <c r="K22" s="25">
        <v>2.2856933076803181E-2</v>
      </c>
    </row>
    <row r="23" spans="1:11" ht="12.75" customHeight="1">
      <c r="G23" s="24"/>
      <c r="H23" s="24"/>
      <c r="J23" s="25"/>
      <c r="K23" s="25"/>
    </row>
    <row r="24" spans="1:11" ht="12.75" customHeight="1">
      <c r="A24" s="21" t="s">
        <v>59</v>
      </c>
      <c r="G24" s="24"/>
      <c r="H24" s="24"/>
      <c r="J24" s="25"/>
      <c r="K24" s="25"/>
    </row>
    <row r="25" spans="1:11" ht="12.75" customHeight="1">
      <c r="A25" s="21" t="s">
        <v>60</v>
      </c>
      <c r="G25" s="24"/>
      <c r="H25" s="24">
        <v>73014.470482571938</v>
      </c>
      <c r="J25" s="25"/>
      <c r="K25" s="25">
        <v>1.9793214111986153E-2</v>
      </c>
    </row>
    <row r="26" spans="1:11" ht="5.25" customHeight="1">
      <c r="A26" s="22"/>
      <c r="B26" s="22"/>
      <c r="C26" s="22"/>
      <c r="D26" s="22"/>
      <c r="E26" s="22"/>
      <c r="F26" s="22"/>
      <c r="G26" s="37"/>
      <c r="H26" s="37"/>
      <c r="I26" s="22"/>
      <c r="J26" s="38"/>
      <c r="K26" s="38"/>
    </row>
    <row r="27" spans="1:11" ht="12.75" customHeight="1">
      <c r="G27" s="24"/>
      <c r="H27" s="24"/>
      <c r="J27" s="25"/>
      <c r="K27" s="25"/>
    </row>
    <row r="28" spans="1:11" ht="12.75" customHeight="1">
      <c r="A28" s="21" t="s">
        <v>51</v>
      </c>
      <c r="G28" s="24"/>
      <c r="H28" s="24">
        <f>H8+H10+H16+H18+H20+H22+H25</f>
        <v>3688863.7726783673</v>
      </c>
      <c r="J28" s="25"/>
      <c r="K28" s="25">
        <f>SUM(K8:K25)</f>
        <v>0.99999999999999989</v>
      </c>
    </row>
    <row r="29" spans="1:11" ht="12.75" customHeight="1">
      <c r="J29" s="25"/>
      <c r="K29" s="25"/>
    </row>
    <row r="30" spans="1:11" ht="12.75" customHeight="1">
      <c r="J30" s="25"/>
      <c r="K30" s="25"/>
    </row>
    <row r="31" spans="1:11" ht="12.75" customHeight="1">
      <c r="J31" s="25"/>
      <c r="K31" s="25"/>
    </row>
    <row r="32" spans="1:11" ht="12.75" customHeight="1">
      <c r="J32" s="25"/>
      <c r="K32" s="25"/>
    </row>
    <row r="33" spans="1:1" ht="12.75" customHeight="1"/>
    <row r="34" spans="1:1" ht="12.75" customHeight="1"/>
    <row r="35" spans="1:1" ht="12.75" customHeight="1"/>
    <row r="36" spans="1:1" ht="12.75" customHeight="1">
      <c r="A36" s="21" t="s">
        <v>61</v>
      </c>
    </row>
    <row r="37" spans="1:1" ht="12.75" customHeight="1">
      <c r="A37" s="21" t="s">
        <v>62</v>
      </c>
    </row>
    <row r="38" spans="1:1" ht="12.75" customHeight="1"/>
    <row r="39" spans="1:1" ht="12.75" customHeight="1">
      <c r="A39" s="21" t="s">
        <v>63</v>
      </c>
    </row>
    <row r="40" spans="1:1" ht="12.75" customHeight="1"/>
    <row r="41" spans="1:1" ht="12.75" customHeight="1"/>
    <row r="42" spans="1:1" ht="12.75" customHeight="1"/>
    <row r="43" spans="1:1" ht="12.75" customHeight="1"/>
    <row r="44" spans="1:1" ht="12.75" customHeight="1"/>
    <row r="45" spans="1:1" ht="12.75" customHeight="1"/>
    <row r="46" spans="1:1" ht="12.75" customHeight="1"/>
    <row r="47" spans="1:1" ht="12.75" customHeight="1"/>
    <row r="48" spans="1:1" ht="12.75" customHeight="1"/>
    <row r="49" ht="12.75" customHeight="1"/>
    <row r="50" ht="12.75" customHeight="1"/>
    <row r="51" ht="12.75" customHeight="1"/>
    <row r="52" ht="12.75" customHeight="1"/>
    <row r="53" ht="12.75" customHeight="1"/>
  </sheetData>
  <mergeCells count="4">
    <mergeCell ref="G5:H5"/>
    <mergeCell ref="J5:K5"/>
    <mergeCell ref="G6:H6"/>
    <mergeCell ref="J6:K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44"/>
  <sheetViews>
    <sheetView zoomScaleNormal="100" workbookViewId="0">
      <selection activeCell="P1" sqref="P1:Q1"/>
    </sheetView>
  </sheetViews>
  <sheetFormatPr defaultRowHeight="12.75"/>
  <cols>
    <col min="1" max="1" width="2.85546875" style="1" customWidth="1"/>
    <col min="2" max="2" width="4.85546875" style="1" customWidth="1"/>
    <col min="3" max="3" width="1.42578125" style="1" customWidth="1"/>
    <col min="4" max="4" width="3" style="1" customWidth="1"/>
    <col min="5" max="5" width="5" style="1" customWidth="1"/>
    <col min="6" max="6" width="10.7109375" style="1" customWidth="1"/>
    <col min="7" max="7" width="5" style="1" customWidth="1"/>
    <col min="8" max="8" width="13.28515625" style="1" customWidth="1"/>
    <col min="9" max="9" width="5" style="1" customWidth="1"/>
    <col min="10" max="10" width="13.5703125" style="1" customWidth="1"/>
    <col min="11" max="11" width="5" style="1" customWidth="1"/>
    <col min="12" max="12" width="13.7109375" style="1" bestFit="1" customWidth="1"/>
    <col min="13" max="13" width="5" style="1" customWidth="1"/>
    <col min="14" max="14" width="13.5703125" style="1" customWidth="1"/>
    <col min="15" max="15" width="5" style="1" customWidth="1"/>
    <col min="16" max="16" width="15" style="1" customWidth="1"/>
    <col min="17" max="17" width="2.85546875" style="1" customWidth="1"/>
    <col min="18" max="16384" width="9.140625" style="1"/>
  </cols>
  <sheetData>
    <row r="1" spans="1:17">
      <c r="L1" s="4"/>
      <c r="P1" s="196" t="s">
        <v>37</v>
      </c>
      <c r="Q1" s="196"/>
    </row>
    <row r="5" spans="1:17">
      <c r="A5" s="17"/>
      <c r="B5" s="195" t="s">
        <v>502</v>
      </c>
      <c r="C5" s="195"/>
      <c r="D5" s="195"/>
      <c r="E5" s="195"/>
      <c r="F5" s="195"/>
      <c r="G5" s="195"/>
      <c r="H5" s="195"/>
      <c r="I5" s="195"/>
      <c r="J5" s="195"/>
      <c r="K5" s="195"/>
      <c r="L5" s="195"/>
      <c r="M5" s="195"/>
      <c r="N5" s="195"/>
      <c r="O5" s="195"/>
      <c r="P5" s="195"/>
      <c r="Q5" s="17"/>
    </row>
    <row r="6" spans="1:17">
      <c r="A6" s="17"/>
      <c r="B6" s="196" t="s">
        <v>38</v>
      </c>
      <c r="C6" s="196"/>
      <c r="D6" s="196"/>
      <c r="E6" s="196"/>
      <c r="F6" s="196"/>
      <c r="G6" s="196"/>
      <c r="H6" s="196"/>
      <c r="I6" s="196"/>
      <c r="J6" s="196"/>
      <c r="K6" s="196"/>
      <c r="L6" s="196"/>
      <c r="M6" s="196"/>
      <c r="N6" s="196"/>
      <c r="O6" s="196"/>
      <c r="P6" s="196"/>
      <c r="Q6" s="17"/>
    </row>
    <row r="7" spans="1:17">
      <c r="A7" s="17"/>
      <c r="B7" s="18"/>
      <c r="C7" s="18"/>
      <c r="D7" s="17"/>
      <c r="E7" s="17"/>
      <c r="F7" s="18"/>
      <c r="G7" s="18"/>
      <c r="H7" s="18"/>
      <c r="I7" s="18"/>
      <c r="J7" s="18"/>
      <c r="K7" s="18"/>
      <c r="L7" s="17"/>
      <c r="M7" s="18"/>
      <c r="N7" s="11"/>
      <c r="O7" s="18"/>
      <c r="P7" s="11"/>
      <c r="Q7" s="17"/>
    </row>
    <row r="9" spans="1:17">
      <c r="H9" s="11" t="s">
        <v>31</v>
      </c>
    </row>
    <row r="10" spans="1:17">
      <c r="A10" s="11"/>
      <c r="C10" s="11" t="s">
        <v>34</v>
      </c>
      <c r="F10" s="11" t="s">
        <v>33</v>
      </c>
      <c r="H10" s="11" t="s">
        <v>35</v>
      </c>
      <c r="J10" s="11" t="s">
        <v>32</v>
      </c>
      <c r="K10" s="11"/>
      <c r="L10" s="11" t="s">
        <v>31</v>
      </c>
      <c r="M10" s="11"/>
      <c r="N10" s="11" t="s">
        <v>32</v>
      </c>
      <c r="O10" s="11"/>
      <c r="P10" s="11" t="s">
        <v>31</v>
      </c>
      <c r="Q10" s="11"/>
    </row>
    <row r="11" spans="1:17">
      <c r="A11" s="15"/>
      <c r="B11" s="16"/>
      <c r="C11" s="15" t="s">
        <v>28</v>
      </c>
      <c r="D11" s="16"/>
      <c r="E11" s="16"/>
      <c r="F11" s="15" t="s">
        <v>27</v>
      </c>
      <c r="G11" s="16"/>
      <c r="H11" s="15" t="s">
        <v>30</v>
      </c>
      <c r="I11" s="16"/>
      <c r="J11" s="15" t="s">
        <v>29</v>
      </c>
      <c r="K11" s="15"/>
      <c r="L11" s="15" t="s">
        <v>29</v>
      </c>
      <c r="M11" s="15"/>
      <c r="N11" s="15" t="s">
        <v>26</v>
      </c>
      <c r="O11" s="15"/>
      <c r="P11" s="15" t="s">
        <v>26</v>
      </c>
      <c r="Q11" s="15"/>
    </row>
    <row r="13" spans="1:17">
      <c r="A13" s="3"/>
      <c r="B13" s="4">
        <v>1</v>
      </c>
      <c r="C13" s="11" t="s">
        <v>24</v>
      </c>
      <c r="D13" s="14">
        <v>4</v>
      </c>
      <c r="F13" s="3">
        <v>1548</v>
      </c>
      <c r="H13" s="3">
        <v>327975</v>
      </c>
      <c r="J13" s="3">
        <v>11275450</v>
      </c>
      <c r="K13" s="6"/>
      <c r="L13" s="3">
        <v>19578737</v>
      </c>
      <c r="M13" s="6"/>
      <c r="N13" s="3">
        <v>10080778</v>
      </c>
      <c r="O13" s="6"/>
      <c r="P13" s="3">
        <v>21003841</v>
      </c>
      <c r="Q13" s="3"/>
    </row>
    <row r="14" spans="1:17">
      <c r="A14" s="3"/>
      <c r="B14" s="12">
        <v>5</v>
      </c>
      <c r="C14" s="11" t="s">
        <v>24</v>
      </c>
      <c r="D14" s="14">
        <v>9</v>
      </c>
      <c r="F14" s="3">
        <v>2411</v>
      </c>
      <c r="H14" s="3">
        <v>1188260</v>
      </c>
      <c r="J14" s="3">
        <v>22592785</v>
      </c>
      <c r="K14" s="6"/>
      <c r="L14" s="3">
        <v>42367599</v>
      </c>
      <c r="M14" s="6"/>
      <c r="N14" s="3">
        <v>18362815</v>
      </c>
      <c r="O14" s="6"/>
      <c r="P14" s="3">
        <v>47808958</v>
      </c>
      <c r="Q14" s="3"/>
    </row>
    <row r="15" spans="1:17">
      <c r="A15" s="3"/>
      <c r="B15" s="12">
        <v>10</v>
      </c>
      <c r="C15" s="11" t="s">
        <v>24</v>
      </c>
      <c r="D15" s="14">
        <v>14</v>
      </c>
      <c r="F15" s="3">
        <v>1894</v>
      </c>
      <c r="H15" s="3">
        <v>2211829</v>
      </c>
      <c r="J15" s="3">
        <v>23690067</v>
      </c>
      <c r="K15" s="6"/>
      <c r="L15" s="3">
        <v>46890207</v>
      </c>
      <c r="M15" s="6"/>
      <c r="N15" s="3">
        <v>18361233</v>
      </c>
      <c r="O15" s="6"/>
      <c r="P15" s="3">
        <v>46454591</v>
      </c>
      <c r="Q15" s="3"/>
    </row>
    <row r="16" spans="1:17">
      <c r="A16" s="3"/>
      <c r="B16" s="12">
        <v>15</v>
      </c>
      <c r="C16" s="11" t="s">
        <v>24</v>
      </c>
      <c r="D16" s="14">
        <v>19</v>
      </c>
      <c r="F16" s="3">
        <v>1123</v>
      </c>
      <c r="H16" s="3">
        <v>993027</v>
      </c>
      <c r="J16" s="3">
        <v>16145094</v>
      </c>
      <c r="K16" s="6"/>
      <c r="L16" s="3">
        <v>34373898</v>
      </c>
      <c r="M16" s="6"/>
      <c r="N16" s="3">
        <v>12396709</v>
      </c>
      <c r="O16" s="6"/>
      <c r="P16" s="3">
        <v>32423536</v>
      </c>
      <c r="Q16" s="3"/>
    </row>
    <row r="17" spans="1:17">
      <c r="A17" s="3"/>
      <c r="B17" s="12">
        <v>20</v>
      </c>
      <c r="C17" s="11" t="s">
        <v>24</v>
      </c>
      <c r="D17" s="14">
        <v>24</v>
      </c>
      <c r="F17" s="3">
        <v>412</v>
      </c>
      <c r="H17" s="3">
        <v>621793</v>
      </c>
      <c r="J17" s="3">
        <v>8272310</v>
      </c>
      <c r="K17" s="6"/>
      <c r="L17" s="3">
        <v>18441761</v>
      </c>
      <c r="M17" s="6"/>
      <c r="N17" s="3">
        <v>6442807</v>
      </c>
      <c r="O17" s="6"/>
      <c r="P17" s="3">
        <v>18290540</v>
      </c>
      <c r="Q17" s="3"/>
    </row>
    <row r="18" spans="1:17">
      <c r="A18" s="7"/>
      <c r="B18" s="194" t="s">
        <v>8</v>
      </c>
      <c r="C18" s="194"/>
      <c r="D18" s="194"/>
      <c r="E18" s="10"/>
      <c r="F18" s="8">
        <v>221</v>
      </c>
      <c r="G18" s="10"/>
      <c r="H18" s="8">
        <v>18750</v>
      </c>
      <c r="I18" s="10"/>
      <c r="J18" s="8">
        <v>2323674</v>
      </c>
      <c r="K18" s="9"/>
      <c r="L18" s="8">
        <v>4736468</v>
      </c>
      <c r="M18" s="9"/>
      <c r="N18" s="8">
        <v>2194902</v>
      </c>
      <c r="O18" s="9"/>
      <c r="P18" s="8">
        <v>4575141</v>
      </c>
      <c r="Q18" s="7"/>
    </row>
    <row r="19" spans="1:17">
      <c r="A19" s="3"/>
      <c r="B19" s="5" t="s">
        <v>25</v>
      </c>
      <c r="C19" s="5"/>
      <c r="D19" s="5"/>
      <c r="E19" s="5"/>
      <c r="F19" s="3">
        <f>SUM(F13:F18)</f>
        <v>7609</v>
      </c>
      <c r="H19" s="3">
        <f>SUM(H13:H18)</f>
        <v>5361634</v>
      </c>
      <c r="J19" s="3">
        <f>SUM(J13:J18)</f>
        <v>84299380</v>
      </c>
      <c r="K19" s="6"/>
      <c r="L19" s="3">
        <f>SUM(L13:L18)</f>
        <v>166388670</v>
      </c>
      <c r="M19" s="6"/>
      <c r="N19" s="3">
        <f>SUM(N13:N18)</f>
        <v>67839244</v>
      </c>
      <c r="O19" s="6"/>
      <c r="P19" s="3">
        <f>SUM(P13:P18)</f>
        <v>170556607</v>
      </c>
      <c r="Q19" s="3"/>
    </row>
    <row r="20" spans="1:17">
      <c r="A20" s="3"/>
      <c r="F20" s="6"/>
      <c r="J20" s="3"/>
      <c r="K20" s="6"/>
      <c r="L20" s="3"/>
      <c r="M20" s="6"/>
      <c r="N20" s="3"/>
      <c r="O20" s="6"/>
      <c r="P20" s="3"/>
      <c r="Q20" s="3"/>
    </row>
    <row r="21" spans="1:17">
      <c r="A21" s="3"/>
      <c r="B21" s="13">
        <v>25</v>
      </c>
      <c r="C21" s="11" t="s">
        <v>24</v>
      </c>
      <c r="D21" s="1" t="s">
        <v>23</v>
      </c>
      <c r="F21" s="3">
        <v>222</v>
      </c>
      <c r="H21" s="3">
        <v>405398</v>
      </c>
      <c r="J21" s="3">
        <v>5110387</v>
      </c>
      <c r="K21" s="6"/>
      <c r="L21" s="3">
        <v>12398307</v>
      </c>
      <c r="M21" s="6"/>
      <c r="N21" s="3">
        <v>4731192</v>
      </c>
      <c r="O21" s="6"/>
      <c r="P21" s="3">
        <v>12734456</v>
      </c>
      <c r="Q21" s="3"/>
    </row>
    <row r="22" spans="1:17">
      <c r="A22" s="3"/>
      <c r="B22" s="12">
        <v>30</v>
      </c>
      <c r="C22" s="11" t="s">
        <v>24</v>
      </c>
      <c r="D22" s="1" t="s">
        <v>22</v>
      </c>
      <c r="F22" s="3">
        <v>150</v>
      </c>
      <c r="H22" s="3">
        <v>175750</v>
      </c>
      <c r="J22" s="3">
        <v>4054940</v>
      </c>
      <c r="K22" s="6"/>
      <c r="L22" s="3">
        <v>9170537</v>
      </c>
      <c r="M22" s="6"/>
      <c r="N22" s="3">
        <v>3693216</v>
      </c>
      <c r="O22" s="6"/>
      <c r="P22" s="3">
        <v>9095954</v>
      </c>
      <c r="Q22" s="3"/>
    </row>
    <row r="23" spans="1:17">
      <c r="A23" s="3"/>
      <c r="B23" s="12">
        <v>35</v>
      </c>
      <c r="C23" s="11" t="s">
        <v>24</v>
      </c>
      <c r="D23" s="1" t="s">
        <v>21</v>
      </c>
      <c r="F23" s="3">
        <v>55</v>
      </c>
      <c r="H23" s="3">
        <v>83550</v>
      </c>
      <c r="J23" s="3">
        <v>1280177</v>
      </c>
      <c r="K23" s="6"/>
      <c r="L23" s="3">
        <v>4147594</v>
      </c>
      <c r="M23" s="6"/>
      <c r="N23" s="3">
        <v>1211398</v>
      </c>
      <c r="O23" s="6"/>
      <c r="P23" s="3">
        <v>3589570</v>
      </c>
      <c r="Q23" s="3"/>
    </row>
    <row r="24" spans="1:17">
      <c r="A24" s="3"/>
      <c r="B24" s="12">
        <v>40</v>
      </c>
      <c r="C24" s="11" t="s">
        <v>24</v>
      </c>
      <c r="D24" s="1" t="s">
        <v>20</v>
      </c>
      <c r="F24" s="3">
        <v>40</v>
      </c>
      <c r="H24" s="3">
        <v>59900</v>
      </c>
      <c r="J24" s="3">
        <v>1143057</v>
      </c>
      <c r="K24" s="6"/>
      <c r="L24" s="3">
        <v>3045097</v>
      </c>
      <c r="M24" s="6"/>
      <c r="N24" s="3">
        <v>1950311</v>
      </c>
      <c r="O24" s="6"/>
      <c r="P24" s="3">
        <v>3809323</v>
      </c>
      <c r="Q24" s="3"/>
    </row>
    <row r="25" spans="1:17">
      <c r="A25" s="3"/>
      <c r="B25" s="12">
        <v>45</v>
      </c>
      <c r="C25" s="11" t="s">
        <v>24</v>
      </c>
      <c r="D25" s="1" t="s">
        <v>19</v>
      </c>
      <c r="F25" s="3">
        <v>16</v>
      </c>
      <c r="H25" s="3">
        <v>20625</v>
      </c>
      <c r="J25" s="3">
        <v>584941</v>
      </c>
      <c r="K25" s="6"/>
      <c r="L25" s="3">
        <v>1412330</v>
      </c>
      <c r="M25" s="6"/>
      <c r="N25" s="3">
        <v>493717</v>
      </c>
      <c r="O25" s="6"/>
      <c r="P25" s="3">
        <v>1259857</v>
      </c>
      <c r="Q25" s="3"/>
    </row>
    <row r="26" spans="1:17">
      <c r="A26" s="3"/>
      <c r="B26" s="12">
        <v>50</v>
      </c>
      <c r="C26" s="11" t="s">
        <v>24</v>
      </c>
      <c r="D26" s="1" t="s">
        <v>18</v>
      </c>
      <c r="F26" s="3">
        <v>15</v>
      </c>
      <c r="H26" s="3">
        <v>27800</v>
      </c>
      <c r="J26" s="3">
        <v>393919</v>
      </c>
      <c r="K26" s="6"/>
      <c r="L26" s="3">
        <v>1522550</v>
      </c>
      <c r="M26" s="6"/>
      <c r="N26" s="3">
        <v>632624</v>
      </c>
      <c r="O26" s="6"/>
      <c r="P26" s="3">
        <v>2210448</v>
      </c>
      <c r="Q26" s="3"/>
    </row>
    <row r="27" spans="1:17">
      <c r="A27" s="3"/>
      <c r="B27" s="12">
        <v>55</v>
      </c>
      <c r="C27" s="11" t="s">
        <v>24</v>
      </c>
      <c r="D27" s="1" t="s">
        <v>17</v>
      </c>
      <c r="F27" s="3">
        <v>7</v>
      </c>
      <c r="H27" s="3">
        <v>18000</v>
      </c>
      <c r="J27" s="3">
        <v>101392</v>
      </c>
      <c r="K27" s="6"/>
      <c r="L27" s="3">
        <v>659112</v>
      </c>
      <c r="M27" s="6"/>
      <c r="N27" s="3">
        <v>228551</v>
      </c>
      <c r="O27" s="6"/>
      <c r="P27" s="3">
        <v>615085</v>
      </c>
      <c r="Q27" s="3"/>
    </row>
    <row r="28" spans="1:17">
      <c r="A28" s="3"/>
      <c r="B28" s="12">
        <v>60</v>
      </c>
      <c r="C28" s="11" t="s">
        <v>24</v>
      </c>
      <c r="D28" s="1" t="s">
        <v>16</v>
      </c>
      <c r="F28" s="3">
        <v>11</v>
      </c>
      <c r="H28" s="3">
        <v>30000</v>
      </c>
      <c r="J28" s="3">
        <v>413187</v>
      </c>
      <c r="K28" s="6"/>
      <c r="L28" s="3">
        <v>1322511</v>
      </c>
      <c r="M28" s="6"/>
      <c r="N28" s="3">
        <v>688458</v>
      </c>
      <c r="O28" s="6"/>
      <c r="P28" s="3">
        <v>1643910</v>
      </c>
      <c r="Q28" s="3"/>
    </row>
    <row r="29" spans="1:17">
      <c r="A29" s="3"/>
      <c r="B29" s="12">
        <v>65</v>
      </c>
      <c r="C29" s="11" t="s">
        <v>24</v>
      </c>
      <c r="D29" s="1" t="s">
        <v>15</v>
      </c>
      <c r="F29" s="3">
        <v>5</v>
      </c>
      <c r="H29" s="3">
        <v>6000</v>
      </c>
      <c r="J29" s="3">
        <v>250777</v>
      </c>
      <c r="K29" s="6"/>
      <c r="L29" s="3">
        <v>542388</v>
      </c>
      <c r="M29" s="6"/>
      <c r="N29" s="3">
        <v>234810</v>
      </c>
      <c r="O29" s="6"/>
      <c r="P29" s="3">
        <v>709142</v>
      </c>
      <c r="Q29" s="3"/>
    </row>
    <row r="30" spans="1:17">
      <c r="A30" s="3"/>
      <c r="B30" s="12">
        <v>70</v>
      </c>
      <c r="C30" s="11" t="s">
        <v>24</v>
      </c>
      <c r="D30" s="1" t="s">
        <v>14</v>
      </c>
      <c r="F30" s="3">
        <v>13</v>
      </c>
      <c r="H30" s="3">
        <v>24000</v>
      </c>
      <c r="J30" s="3">
        <v>558896</v>
      </c>
      <c r="K30" s="6"/>
      <c r="L30" s="3">
        <v>2504883</v>
      </c>
      <c r="M30" s="6"/>
      <c r="N30" s="3">
        <v>829248</v>
      </c>
      <c r="O30" s="6"/>
      <c r="P30" s="3">
        <v>3712892</v>
      </c>
      <c r="Q30" s="3"/>
    </row>
    <row r="31" spans="1:17">
      <c r="A31" s="3"/>
      <c r="B31" s="12">
        <v>75</v>
      </c>
      <c r="C31" s="11" t="s">
        <v>24</v>
      </c>
      <c r="D31" s="1" t="s">
        <v>13</v>
      </c>
      <c r="F31" s="3">
        <v>3</v>
      </c>
      <c r="H31" s="3">
        <v>6000</v>
      </c>
      <c r="J31" s="3">
        <v>223483</v>
      </c>
      <c r="K31" s="6"/>
      <c r="L31" s="3">
        <v>559289</v>
      </c>
      <c r="M31" s="6"/>
      <c r="N31" s="3">
        <v>157640</v>
      </c>
      <c r="O31" s="6"/>
      <c r="P31" s="3">
        <v>446638</v>
      </c>
      <c r="Q31" s="3"/>
    </row>
    <row r="32" spans="1:17">
      <c r="A32" s="3"/>
      <c r="B32" s="12">
        <v>80</v>
      </c>
      <c r="C32" s="11" t="s">
        <v>24</v>
      </c>
      <c r="D32" s="1" t="s">
        <v>12</v>
      </c>
      <c r="F32" s="3">
        <v>4</v>
      </c>
      <c r="H32" s="3">
        <v>0</v>
      </c>
      <c r="J32" s="3">
        <v>252042</v>
      </c>
      <c r="K32" s="6"/>
      <c r="L32" s="3">
        <v>429364</v>
      </c>
      <c r="M32" s="6"/>
      <c r="N32" s="3">
        <v>41882</v>
      </c>
      <c r="O32" s="6"/>
      <c r="P32" s="3">
        <v>138965</v>
      </c>
      <c r="Q32" s="3"/>
    </row>
    <row r="33" spans="1:17">
      <c r="A33" s="3"/>
      <c r="B33" s="12">
        <v>85</v>
      </c>
      <c r="C33" s="11" t="s">
        <v>24</v>
      </c>
      <c r="D33" s="1" t="s">
        <v>11</v>
      </c>
      <c r="F33" s="3">
        <v>2</v>
      </c>
      <c r="H33" s="3">
        <v>6000</v>
      </c>
      <c r="J33" s="3">
        <v>76184</v>
      </c>
      <c r="K33" s="6"/>
      <c r="L33" s="3">
        <v>523707</v>
      </c>
      <c r="M33" s="6"/>
      <c r="N33" s="3">
        <v>306903</v>
      </c>
      <c r="O33" s="6"/>
      <c r="P33" s="3">
        <v>1817307</v>
      </c>
      <c r="Q33" s="3"/>
    </row>
    <row r="34" spans="1:17">
      <c r="A34" s="3"/>
      <c r="B34" s="12">
        <v>90</v>
      </c>
      <c r="C34" s="11" t="s">
        <v>24</v>
      </c>
      <c r="D34" s="1" t="s">
        <v>10</v>
      </c>
      <c r="F34" s="3">
        <v>2</v>
      </c>
      <c r="H34" s="3">
        <v>0</v>
      </c>
      <c r="J34" s="3">
        <v>115427</v>
      </c>
      <c r="K34" s="6"/>
      <c r="L34" s="3">
        <v>245276</v>
      </c>
      <c r="M34" s="6"/>
      <c r="N34" s="3">
        <v>99806</v>
      </c>
      <c r="O34" s="6"/>
      <c r="P34" s="3">
        <v>183230</v>
      </c>
      <c r="Q34" s="3"/>
    </row>
    <row r="35" spans="1:17">
      <c r="A35" s="3"/>
      <c r="B35" s="12">
        <v>95</v>
      </c>
      <c r="C35" s="11" t="s">
        <v>24</v>
      </c>
      <c r="D35" s="1" t="s">
        <v>9</v>
      </c>
      <c r="F35" s="3">
        <v>1</v>
      </c>
      <c r="H35" s="3">
        <v>0</v>
      </c>
      <c r="J35" s="3">
        <v>68976</v>
      </c>
      <c r="K35" s="6"/>
      <c r="L35" s="3">
        <v>139493</v>
      </c>
      <c r="M35" s="6"/>
      <c r="N35" s="3">
        <v>6946</v>
      </c>
      <c r="O35" s="6"/>
      <c r="P35" s="3">
        <v>31400</v>
      </c>
      <c r="Q35" s="3"/>
    </row>
    <row r="36" spans="1:17">
      <c r="A36" s="7"/>
      <c r="B36" s="194" t="s">
        <v>8</v>
      </c>
      <c r="C36" s="194"/>
      <c r="D36" s="194"/>
      <c r="E36" s="10"/>
      <c r="F36" s="8">
        <v>13</v>
      </c>
      <c r="G36" s="10"/>
      <c r="H36" s="8">
        <v>0</v>
      </c>
      <c r="I36" s="10"/>
      <c r="J36" s="8">
        <v>254144</v>
      </c>
      <c r="K36" s="9"/>
      <c r="L36" s="8">
        <v>723306</v>
      </c>
      <c r="M36" s="9"/>
      <c r="N36" s="8">
        <v>1056754</v>
      </c>
      <c r="O36" s="9"/>
      <c r="P36" s="8">
        <v>1906747</v>
      </c>
      <c r="Q36" s="7"/>
    </row>
    <row r="37" spans="1:17">
      <c r="A37" s="3"/>
      <c r="B37" s="5" t="s">
        <v>7</v>
      </c>
      <c r="C37" s="4"/>
      <c r="D37" s="4"/>
      <c r="F37" s="3">
        <f>SUM(F21:F36)</f>
        <v>559</v>
      </c>
      <c r="H37" s="3">
        <f>SUM(H21:H36)</f>
        <v>863023</v>
      </c>
      <c r="J37" s="3">
        <f>SUM(J21:J36)</f>
        <v>14881929</v>
      </c>
      <c r="K37" s="6"/>
      <c r="L37" s="3">
        <f>SUM(L21:L36)</f>
        <v>39345744</v>
      </c>
      <c r="M37" s="6"/>
      <c r="N37" s="3">
        <f>SUM(N21:N36)</f>
        <v>16363456</v>
      </c>
      <c r="O37" s="6"/>
      <c r="P37" s="3">
        <f>SUM(P21:P36)</f>
        <v>43904924</v>
      </c>
      <c r="Q37" s="3"/>
    </row>
    <row r="38" spans="1:17">
      <c r="A38" s="2"/>
      <c r="L38" s="2"/>
      <c r="P38" s="2"/>
      <c r="Q38" s="2"/>
    </row>
    <row r="39" spans="1:17">
      <c r="A39" s="3"/>
      <c r="B39" s="5" t="s">
        <v>6</v>
      </c>
      <c r="C39" s="4"/>
      <c r="F39" s="3">
        <v>7</v>
      </c>
      <c r="H39" s="3">
        <v>24000</v>
      </c>
      <c r="J39" s="3">
        <v>230169</v>
      </c>
      <c r="K39" s="6"/>
      <c r="L39" s="3">
        <v>17466505</v>
      </c>
      <c r="M39" s="6"/>
      <c r="N39" s="3">
        <v>2487956</v>
      </c>
      <c r="O39" s="6"/>
      <c r="P39" s="3">
        <v>20003262</v>
      </c>
      <c r="Q39" s="3"/>
    </row>
    <row r="40" spans="1:17">
      <c r="A40" s="2"/>
      <c r="L40" s="2"/>
      <c r="P40" s="2"/>
      <c r="Q40" s="2"/>
    </row>
    <row r="41" spans="1:17">
      <c r="A41" s="3"/>
      <c r="B41" s="5" t="s">
        <v>5</v>
      </c>
      <c r="C41" s="4"/>
      <c r="F41" s="3">
        <f>F19+F37+F39</f>
        <v>8175</v>
      </c>
      <c r="H41" s="3">
        <f>H19+H37+H39</f>
        <v>6248657</v>
      </c>
      <c r="J41" s="3">
        <f>J19+J37+J39</f>
        <v>99411478</v>
      </c>
      <c r="L41" s="3">
        <f>L19+L37+L39</f>
        <v>223200919</v>
      </c>
      <c r="N41" s="3">
        <f>N19+N37+N39</f>
        <v>86690656</v>
      </c>
      <c r="P41" s="3">
        <f>P19+P37+P39</f>
        <v>234464793</v>
      </c>
      <c r="Q41" s="3"/>
    </row>
    <row r="42" spans="1:17">
      <c r="A42" s="2"/>
      <c r="L42" s="2"/>
      <c r="Q42" s="2"/>
    </row>
    <row r="43" spans="1:17">
      <c r="A43" s="2"/>
      <c r="L43" s="2"/>
      <c r="Q43" s="2"/>
    </row>
    <row r="44" spans="1:17">
      <c r="A44" s="2"/>
      <c r="B44" s="1" t="s">
        <v>4</v>
      </c>
      <c r="L44" s="2"/>
      <c r="Q44" s="2"/>
    </row>
  </sheetData>
  <mergeCells count="5">
    <mergeCell ref="B18:D18"/>
    <mergeCell ref="B36:D36"/>
    <mergeCell ref="B5:P5"/>
    <mergeCell ref="B6:P6"/>
    <mergeCell ref="P1:Q1"/>
  </mergeCells>
  <printOptions horizontalCentered="1"/>
  <pageMargins left="0.75" right="0.75" top="1" bottom="1" header="0.5" footer="0.5"/>
  <pageSetup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7"/>
  <sheetViews>
    <sheetView zoomScaleNormal="100" workbookViewId="0">
      <selection activeCell="P1" sqref="P1:Q1"/>
    </sheetView>
  </sheetViews>
  <sheetFormatPr defaultRowHeight="12.75"/>
  <cols>
    <col min="1" max="1" width="2.85546875" style="1" customWidth="1"/>
    <col min="2" max="2" width="4.85546875" style="1" customWidth="1"/>
    <col min="3" max="3" width="1.42578125" style="1" customWidth="1"/>
    <col min="4" max="4" width="3" style="1" customWidth="1"/>
    <col min="5" max="5" width="5" style="1" customWidth="1"/>
    <col min="6" max="6" width="10.7109375" style="1" customWidth="1"/>
    <col min="7" max="7" width="5" style="1" customWidth="1"/>
    <col min="8" max="8" width="13.28515625" style="1" customWidth="1"/>
    <col min="9" max="9" width="5" style="1" customWidth="1"/>
    <col min="10" max="10" width="13.5703125" style="1" customWidth="1"/>
    <col min="11" max="11" width="5" style="1" customWidth="1"/>
    <col min="12" max="12" width="13.7109375" style="1" bestFit="1" customWidth="1"/>
    <col min="13" max="13" width="5" style="1" customWidth="1"/>
    <col min="14" max="14" width="13.5703125" style="1" customWidth="1"/>
    <col min="15" max="15" width="5" style="1" customWidth="1"/>
    <col min="16" max="16" width="15" style="1" customWidth="1"/>
    <col min="17" max="17" width="2.85546875" style="1" customWidth="1"/>
    <col min="18" max="16384" width="9.140625" style="1"/>
  </cols>
  <sheetData>
    <row r="1" spans="1:17">
      <c r="L1" s="4"/>
      <c r="P1" s="196" t="s">
        <v>36</v>
      </c>
      <c r="Q1" s="196"/>
    </row>
    <row r="5" spans="1:17">
      <c r="A5" s="17"/>
      <c r="B5" s="195" t="s">
        <v>502</v>
      </c>
      <c r="C5" s="195"/>
      <c r="D5" s="195"/>
      <c r="E5" s="195"/>
      <c r="F5" s="195"/>
      <c r="G5" s="195"/>
      <c r="H5" s="195"/>
      <c r="I5" s="195"/>
      <c r="J5" s="195"/>
      <c r="K5" s="195"/>
      <c r="L5" s="195"/>
      <c r="M5" s="195"/>
      <c r="N5" s="195"/>
      <c r="O5" s="195"/>
      <c r="P5" s="195"/>
      <c r="Q5" s="17"/>
    </row>
    <row r="6" spans="1:17">
      <c r="A6" s="17"/>
      <c r="B6" s="196" t="s">
        <v>39</v>
      </c>
      <c r="C6" s="196"/>
      <c r="D6" s="196"/>
      <c r="E6" s="196"/>
      <c r="F6" s="196"/>
      <c r="G6" s="196"/>
      <c r="H6" s="196"/>
      <c r="I6" s="196"/>
      <c r="J6" s="196"/>
      <c r="K6" s="196"/>
      <c r="L6" s="196"/>
      <c r="M6" s="196"/>
      <c r="N6" s="196"/>
      <c r="O6" s="196"/>
      <c r="P6" s="196"/>
      <c r="Q6" s="17"/>
    </row>
    <row r="7" spans="1:17">
      <c r="A7" s="17"/>
      <c r="B7" s="18"/>
      <c r="C7" s="18"/>
      <c r="D7" s="17"/>
      <c r="E7" s="17"/>
      <c r="F7" s="18"/>
      <c r="G7" s="18"/>
      <c r="H7" s="18"/>
      <c r="I7" s="18"/>
      <c r="J7" s="18"/>
      <c r="K7" s="18"/>
      <c r="L7" s="17"/>
      <c r="M7" s="18"/>
      <c r="N7" s="11"/>
      <c r="O7" s="18"/>
      <c r="P7" s="11"/>
      <c r="Q7" s="17"/>
    </row>
    <row r="9" spans="1:17">
      <c r="H9" s="11" t="s">
        <v>31</v>
      </c>
    </row>
    <row r="10" spans="1:17">
      <c r="A10" s="11"/>
      <c r="C10" s="11" t="s">
        <v>34</v>
      </c>
      <c r="F10" s="11" t="s">
        <v>33</v>
      </c>
      <c r="H10" s="11" t="s">
        <v>35</v>
      </c>
      <c r="J10" s="11" t="s">
        <v>32</v>
      </c>
      <c r="K10" s="11"/>
      <c r="L10" s="11" t="s">
        <v>31</v>
      </c>
      <c r="M10" s="11"/>
      <c r="N10" s="11" t="s">
        <v>32</v>
      </c>
      <c r="O10" s="11"/>
      <c r="P10" s="11" t="s">
        <v>31</v>
      </c>
      <c r="Q10" s="11"/>
    </row>
    <row r="11" spans="1:17">
      <c r="A11" s="15"/>
      <c r="B11" s="16"/>
      <c r="C11" s="15" t="s">
        <v>28</v>
      </c>
      <c r="D11" s="16"/>
      <c r="E11" s="16"/>
      <c r="F11" s="15" t="s">
        <v>27</v>
      </c>
      <c r="G11" s="16"/>
      <c r="H11" s="15" t="s">
        <v>30</v>
      </c>
      <c r="I11" s="16"/>
      <c r="J11" s="15" t="s">
        <v>29</v>
      </c>
      <c r="K11" s="15"/>
      <c r="L11" s="15" t="s">
        <v>29</v>
      </c>
      <c r="M11" s="15"/>
      <c r="N11" s="15" t="s">
        <v>26</v>
      </c>
      <c r="O11" s="15"/>
      <c r="P11" s="15" t="s">
        <v>26</v>
      </c>
      <c r="Q11" s="15"/>
    </row>
    <row r="13" spans="1:17">
      <c r="A13" s="3"/>
      <c r="B13" s="4">
        <v>1</v>
      </c>
      <c r="C13" s="11" t="s">
        <v>24</v>
      </c>
      <c r="D13" s="14">
        <v>4</v>
      </c>
      <c r="F13" s="3">
        <v>1662</v>
      </c>
      <c r="H13" s="3">
        <v>447968</v>
      </c>
      <c r="J13" s="3">
        <v>15039705</v>
      </c>
      <c r="K13" s="6"/>
      <c r="L13" s="3">
        <v>24271260</v>
      </c>
      <c r="M13" s="6"/>
      <c r="N13" s="3">
        <v>15398348</v>
      </c>
      <c r="O13" s="6"/>
      <c r="P13" s="3">
        <v>31040936</v>
      </c>
      <c r="Q13" s="3"/>
    </row>
    <row r="14" spans="1:17">
      <c r="A14" s="3"/>
      <c r="B14" s="12">
        <v>5</v>
      </c>
      <c r="C14" s="11" t="s">
        <v>24</v>
      </c>
      <c r="D14" s="14">
        <v>9</v>
      </c>
      <c r="F14" s="3">
        <v>2593</v>
      </c>
      <c r="H14" s="3">
        <v>1357362</v>
      </c>
      <c r="J14" s="3">
        <v>29301708</v>
      </c>
      <c r="K14" s="6"/>
      <c r="L14" s="3">
        <v>52577045</v>
      </c>
      <c r="M14" s="6"/>
      <c r="N14" s="3">
        <v>28498684</v>
      </c>
      <c r="O14" s="6"/>
      <c r="P14" s="3">
        <v>65252214</v>
      </c>
      <c r="Q14" s="3"/>
    </row>
    <row r="15" spans="1:17">
      <c r="A15" s="3"/>
      <c r="B15" s="12">
        <v>10</v>
      </c>
      <c r="C15" s="11" t="s">
        <v>24</v>
      </c>
      <c r="D15" s="14">
        <v>14</v>
      </c>
      <c r="F15" s="3">
        <v>1987</v>
      </c>
      <c r="H15" s="3">
        <v>2483730</v>
      </c>
      <c r="J15" s="3">
        <v>28892123</v>
      </c>
      <c r="K15" s="6"/>
      <c r="L15" s="3">
        <v>55542871</v>
      </c>
      <c r="M15" s="6"/>
      <c r="N15" s="3">
        <v>29905130</v>
      </c>
      <c r="O15" s="6"/>
      <c r="P15" s="3">
        <v>67163473</v>
      </c>
      <c r="Q15" s="3"/>
    </row>
    <row r="16" spans="1:17">
      <c r="A16" s="3"/>
      <c r="B16" s="12">
        <v>15</v>
      </c>
      <c r="C16" s="11" t="s">
        <v>24</v>
      </c>
      <c r="D16" s="14">
        <v>19</v>
      </c>
      <c r="F16" s="3">
        <v>1121</v>
      </c>
      <c r="H16" s="3">
        <v>1070077</v>
      </c>
      <c r="J16" s="3">
        <v>19571975</v>
      </c>
      <c r="K16" s="6"/>
      <c r="L16" s="3">
        <v>41164378</v>
      </c>
      <c r="M16" s="6"/>
      <c r="N16" s="3">
        <v>19778461</v>
      </c>
      <c r="O16" s="6"/>
      <c r="P16" s="3">
        <v>45424089</v>
      </c>
      <c r="Q16" s="3"/>
    </row>
    <row r="17" spans="1:17">
      <c r="A17" s="3"/>
      <c r="B17" s="12">
        <v>20</v>
      </c>
      <c r="C17" s="11" t="s">
        <v>24</v>
      </c>
      <c r="D17" s="14">
        <v>24</v>
      </c>
      <c r="F17" s="3">
        <v>468</v>
      </c>
      <c r="H17" s="3">
        <v>680449</v>
      </c>
      <c r="J17" s="3">
        <v>10077394</v>
      </c>
      <c r="K17" s="6"/>
      <c r="L17" s="3">
        <v>22813935</v>
      </c>
      <c r="M17" s="6"/>
      <c r="N17" s="3">
        <v>11176238</v>
      </c>
      <c r="O17" s="6"/>
      <c r="P17" s="3">
        <v>25586471</v>
      </c>
      <c r="Q17" s="3"/>
    </row>
    <row r="18" spans="1:17">
      <c r="A18" s="7"/>
      <c r="B18" s="194" t="s">
        <v>8</v>
      </c>
      <c r="C18" s="194"/>
      <c r="D18" s="194"/>
      <c r="E18" s="10"/>
      <c r="F18" s="8">
        <v>160</v>
      </c>
      <c r="G18" s="10"/>
      <c r="H18" s="8">
        <v>41987</v>
      </c>
      <c r="I18" s="10"/>
      <c r="J18" s="8">
        <v>2089649</v>
      </c>
      <c r="K18" s="9"/>
      <c r="L18" s="8">
        <v>4704223</v>
      </c>
      <c r="M18" s="9"/>
      <c r="N18" s="8">
        <v>2996325</v>
      </c>
      <c r="O18" s="9"/>
      <c r="P18" s="8">
        <v>6368140</v>
      </c>
      <c r="Q18" s="7"/>
    </row>
    <row r="19" spans="1:17">
      <c r="A19" s="3"/>
      <c r="B19" s="5" t="s">
        <v>25</v>
      </c>
      <c r="C19" s="5"/>
      <c r="D19" s="5"/>
      <c r="E19" s="5"/>
      <c r="F19" s="3">
        <f>SUM(F13:F18)</f>
        <v>7991</v>
      </c>
      <c r="H19" s="3">
        <f>SUM(H13:H18)</f>
        <v>6081573</v>
      </c>
      <c r="J19" s="3">
        <f>SUM(J13:J18)</f>
        <v>104972554</v>
      </c>
      <c r="K19" s="6"/>
      <c r="L19" s="3">
        <f>SUM(L13:L18)</f>
        <v>201073712</v>
      </c>
      <c r="M19" s="6"/>
      <c r="N19" s="3">
        <f>SUM(N13:N18)</f>
        <v>107753186</v>
      </c>
      <c r="O19" s="6"/>
      <c r="P19" s="3">
        <f>SUM(P13:P18)</f>
        <v>240835323</v>
      </c>
      <c r="Q19" s="3"/>
    </row>
    <row r="20" spans="1:17">
      <c r="A20" s="3"/>
      <c r="F20" s="6"/>
      <c r="J20" s="3"/>
      <c r="K20" s="6"/>
      <c r="L20" s="3"/>
      <c r="M20" s="6"/>
      <c r="N20" s="3"/>
      <c r="O20" s="6"/>
      <c r="P20" s="3"/>
      <c r="Q20" s="3"/>
    </row>
    <row r="21" spans="1:17">
      <c r="A21" s="3"/>
      <c r="B21" s="13">
        <v>25</v>
      </c>
      <c r="C21" s="11" t="s">
        <v>24</v>
      </c>
      <c r="D21" s="1" t="s">
        <v>23</v>
      </c>
      <c r="F21" s="3">
        <v>283</v>
      </c>
      <c r="H21" s="3">
        <v>533308</v>
      </c>
      <c r="J21" s="3">
        <v>7139452</v>
      </c>
      <c r="K21" s="6"/>
      <c r="L21" s="3">
        <v>16459815</v>
      </c>
      <c r="M21" s="6"/>
      <c r="N21" s="3">
        <v>8983778</v>
      </c>
      <c r="O21" s="6"/>
      <c r="P21" s="3">
        <v>20789863</v>
      </c>
      <c r="Q21" s="3"/>
    </row>
    <row r="22" spans="1:17">
      <c r="A22" s="3"/>
      <c r="B22" s="12">
        <v>30</v>
      </c>
      <c r="C22" s="11" t="s">
        <v>24</v>
      </c>
      <c r="D22" s="1" t="s">
        <v>22</v>
      </c>
      <c r="F22" s="3">
        <v>187</v>
      </c>
      <c r="H22" s="3">
        <v>276805</v>
      </c>
      <c r="J22" s="3">
        <v>4826689</v>
      </c>
      <c r="K22" s="6"/>
      <c r="L22" s="3">
        <v>12513745</v>
      </c>
      <c r="M22" s="6"/>
      <c r="N22" s="3">
        <v>6631968</v>
      </c>
      <c r="O22" s="6"/>
      <c r="P22" s="3">
        <v>15657122</v>
      </c>
      <c r="Q22" s="3"/>
    </row>
    <row r="23" spans="1:17">
      <c r="A23" s="3"/>
      <c r="B23" s="12">
        <v>35</v>
      </c>
      <c r="C23" s="11" t="s">
        <v>24</v>
      </c>
      <c r="D23" s="1" t="s">
        <v>21</v>
      </c>
      <c r="F23" s="3">
        <v>97</v>
      </c>
      <c r="H23" s="3">
        <v>192726</v>
      </c>
      <c r="J23" s="3">
        <v>2453735</v>
      </c>
      <c r="K23" s="6"/>
      <c r="L23" s="3">
        <v>8005286</v>
      </c>
      <c r="M23" s="6"/>
      <c r="N23" s="3">
        <v>4757693</v>
      </c>
      <c r="O23" s="6"/>
      <c r="P23" s="3">
        <v>10774391</v>
      </c>
      <c r="Q23" s="3"/>
    </row>
    <row r="24" spans="1:17">
      <c r="A24" s="3"/>
      <c r="B24" s="12">
        <v>40</v>
      </c>
      <c r="C24" s="11" t="s">
        <v>24</v>
      </c>
      <c r="D24" s="1" t="s">
        <v>20</v>
      </c>
      <c r="F24" s="3">
        <v>62</v>
      </c>
      <c r="H24" s="3">
        <v>146191</v>
      </c>
      <c r="J24" s="3">
        <v>1887857</v>
      </c>
      <c r="K24" s="6"/>
      <c r="L24" s="3">
        <v>5443232</v>
      </c>
      <c r="M24" s="6"/>
      <c r="N24" s="3">
        <v>4589745</v>
      </c>
      <c r="O24" s="6"/>
      <c r="P24" s="3">
        <v>10075585</v>
      </c>
      <c r="Q24" s="3"/>
    </row>
    <row r="25" spans="1:17">
      <c r="A25" s="3"/>
      <c r="B25" s="12">
        <v>45</v>
      </c>
      <c r="C25" s="11" t="s">
        <v>24</v>
      </c>
      <c r="D25" s="1" t="s">
        <v>19</v>
      </c>
      <c r="F25" s="3">
        <v>29</v>
      </c>
      <c r="H25" s="3">
        <v>59875</v>
      </c>
      <c r="J25" s="3">
        <v>1116416</v>
      </c>
      <c r="K25" s="6"/>
      <c r="L25" s="3">
        <v>3057286</v>
      </c>
      <c r="M25" s="6"/>
      <c r="N25" s="3">
        <v>1648177</v>
      </c>
      <c r="O25" s="6"/>
      <c r="P25" s="3">
        <v>4059767</v>
      </c>
      <c r="Q25" s="3"/>
    </row>
    <row r="26" spans="1:17">
      <c r="A26" s="3"/>
      <c r="B26" s="12">
        <v>50</v>
      </c>
      <c r="C26" s="11" t="s">
        <v>24</v>
      </c>
      <c r="D26" s="1" t="s">
        <v>18</v>
      </c>
      <c r="F26" s="3">
        <v>30</v>
      </c>
      <c r="H26" s="3">
        <v>49950</v>
      </c>
      <c r="J26" s="3">
        <v>867381</v>
      </c>
      <c r="K26" s="6"/>
      <c r="L26" s="3">
        <v>5668884</v>
      </c>
      <c r="M26" s="6"/>
      <c r="N26" s="3">
        <v>3624484</v>
      </c>
      <c r="O26" s="6"/>
      <c r="P26" s="3">
        <v>7216866</v>
      </c>
      <c r="Q26" s="3"/>
    </row>
    <row r="27" spans="1:17">
      <c r="A27" s="3"/>
      <c r="B27" s="12">
        <v>55</v>
      </c>
      <c r="C27" s="11" t="s">
        <v>24</v>
      </c>
      <c r="D27" s="1" t="s">
        <v>17</v>
      </c>
      <c r="F27" s="3">
        <v>18</v>
      </c>
      <c r="H27" s="3">
        <v>30000</v>
      </c>
      <c r="J27" s="3">
        <v>543212</v>
      </c>
      <c r="K27" s="6"/>
      <c r="L27" s="3">
        <v>2381031</v>
      </c>
      <c r="M27" s="6"/>
      <c r="N27" s="3">
        <v>1768132</v>
      </c>
      <c r="O27" s="6"/>
      <c r="P27" s="3">
        <v>5615198</v>
      </c>
      <c r="Q27" s="3"/>
    </row>
    <row r="28" spans="1:17">
      <c r="A28" s="3"/>
      <c r="B28" s="12">
        <v>60</v>
      </c>
      <c r="C28" s="11" t="s">
        <v>24</v>
      </c>
      <c r="D28" s="1" t="s">
        <v>16</v>
      </c>
      <c r="F28" s="3">
        <v>20</v>
      </c>
      <c r="H28" s="3">
        <v>57000</v>
      </c>
      <c r="J28" s="3">
        <v>787211</v>
      </c>
      <c r="K28" s="6"/>
      <c r="L28" s="3">
        <v>2908239</v>
      </c>
      <c r="M28" s="6"/>
      <c r="N28" s="3">
        <v>3044035</v>
      </c>
      <c r="O28" s="6"/>
      <c r="P28" s="3">
        <v>7199749</v>
      </c>
      <c r="Q28" s="3"/>
    </row>
    <row r="29" spans="1:17">
      <c r="A29" s="3"/>
      <c r="B29" s="12">
        <v>65</v>
      </c>
      <c r="C29" s="11" t="s">
        <v>24</v>
      </c>
      <c r="D29" s="1" t="s">
        <v>15</v>
      </c>
      <c r="F29" s="3">
        <v>9</v>
      </c>
      <c r="H29" s="3">
        <v>24000</v>
      </c>
      <c r="J29" s="3">
        <v>211734</v>
      </c>
      <c r="K29" s="6"/>
      <c r="L29" s="3">
        <v>1437191</v>
      </c>
      <c r="M29" s="6"/>
      <c r="N29" s="3">
        <v>1102684</v>
      </c>
      <c r="O29" s="6"/>
      <c r="P29" s="3">
        <v>3269623</v>
      </c>
      <c r="Q29" s="3"/>
    </row>
    <row r="30" spans="1:17">
      <c r="A30" s="3"/>
      <c r="B30" s="12">
        <v>70</v>
      </c>
      <c r="C30" s="11" t="s">
        <v>24</v>
      </c>
      <c r="D30" s="1" t="s">
        <v>14</v>
      </c>
      <c r="F30" s="3">
        <v>12</v>
      </c>
      <c r="H30" s="3">
        <v>58000</v>
      </c>
      <c r="J30" s="3">
        <v>386027</v>
      </c>
      <c r="K30" s="6"/>
      <c r="L30" s="3">
        <v>3162233</v>
      </c>
      <c r="M30" s="6"/>
      <c r="N30" s="3">
        <v>2032206</v>
      </c>
      <c r="O30" s="6"/>
      <c r="P30" s="3">
        <v>9591451</v>
      </c>
      <c r="Q30" s="3"/>
    </row>
    <row r="31" spans="1:17">
      <c r="A31" s="3"/>
      <c r="B31" s="12">
        <v>75</v>
      </c>
      <c r="C31" s="11" t="s">
        <v>24</v>
      </c>
      <c r="D31" s="1" t="s">
        <v>13</v>
      </c>
      <c r="F31" s="3">
        <v>6</v>
      </c>
      <c r="H31" s="3">
        <v>12000</v>
      </c>
      <c r="J31" s="3">
        <v>460265</v>
      </c>
      <c r="K31" s="6"/>
      <c r="L31" s="3">
        <v>1416850</v>
      </c>
      <c r="M31" s="6"/>
      <c r="N31" s="3">
        <v>1002372</v>
      </c>
      <c r="O31" s="6"/>
      <c r="P31" s="3">
        <v>1603138</v>
      </c>
      <c r="Q31" s="3"/>
    </row>
    <row r="32" spans="1:17">
      <c r="A32" s="3"/>
      <c r="B32" s="12">
        <v>80</v>
      </c>
      <c r="C32" s="11" t="s">
        <v>24</v>
      </c>
      <c r="D32" s="1" t="s">
        <v>12</v>
      </c>
      <c r="F32" s="3">
        <v>3</v>
      </c>
      <c r="H32" s="3">
        <v>0</v>
      </c>
      <c r="J32" s="3">
        <v>183132</v>
      </c>
      <c r="K32" s="6"/>
      <c r="L32" s="3">
        <v>456883</v>
      </c>
      <c r="M32" s="6"/>
      <c r="N32" s="3">
        <v>304888</v>
      </c>
      <c r="O32" s="6"/>
      <c r="P32" s="3">
        <v>768918</v>
      </c>
      <c r="Q32" s="3"/>
    </row>
    <row r="33" spans="1:17">
      <c r="A33" s="3"/>
      <c r="B33" s="12">
        <v>85</v>
      </c>
      <c r="C33" s="11" t="s">
        <v>24</v>
      </c>
      <c r="D33" s="1" t="s">
        <v>11</v>
      </c>
      <c r="F33" s="3">
        <v>3</v>
      </c>
      <c r="H33" s="3">
        <v>0</v>
      </c>
      <c r="J33" s="3">
        <v>130438</v>
      </c>
      <c r="K33" s="6"/>
      <c r="L33" s="3">
        <v>683557</v>
      </c>
      <c r="M33" s="6"/>
      <c r="N33" s="3">
        <v>479251</v>
      </c>
      <c r="O33" s="6"/>
      <c r="P33" s="3">
        <v>1096669</v>
      </c>
      <c r="Q33" s="3"/>
    </row>
    <row r="34" spans="1:17">
      <c r="A34" s="3"/>
      <c r="B34" s="12">
        <v>90</v>
      </c>
      <c r="C34" s="11" t="s">
        <v>24</v>
      </c>
      <c r="D34" s="1" t="s">
        <v>10</v>
      </c>
      <c r="F34" s="3">
        <v>4</v>
      </c>
      <c r="H34" s="3">
        <v>6000</v>
      </c>
      <c r="J34" s="3">
        <v>112966</v>
      </c>
      <c r="K34" s="6"/>
      <c r="L34" s="3">
        <v>1969537</v>
      </c>
      <c r="M34" s="6"/>
      <c r="N34" s="3">
        <v>2342199</v>
      </c>
      <c r="O34" s="6"/>
      <c r="P34" s="3">
        <v>5465502</v>
      </c>
      <c r="Q34" s="3"/>
    </row>
    <row r="35" spans="1:17">
      <c r="A35" s="3"/>
      <c r="B35" s="12">
        <v>95</v>
      </c>
      <c r="C35" s="11" t="s">
        <v>24</v>
      </c>
      <c r="D35" s="1" t="s">
        <v>9</v>
      </c>
      <c r="F35" s="3">
        <v>4</v>
      </c>
      <c r="H35" s="3">
        <v>12000</v>
      </c>
      <c r="J35" s="3">
        <v>683829</v>
      </c>
      <c r="K35" s="6"/>
      <c r="L35" s="3">
        <v>1448239</v>
      </c>
      <c r="M35" s="6"/>
      <c r="N35" s="3">
        <v>3088672</v>
      </c>
      <c r="O35" s="6"/>
      <c r="P35" s="3">
        <v>5146638</v>
      </c>
      <c r="Q35" s="3"/>
    </row>
    <row r="36" spans="1:17">
      <c r="A36" s="7"/>
      <c r="B36" s="194" t="s">
        <v>8</v>
      </c>
      <c r="C36" s="194"/>
      <c r="D36" s="194"/>
      <c r="E36" s="10"/>
      <c r="F36" s="8">
        <v>20</v>
      </c>
      <c r="G36" s="10"/>
      <c r="H36" s="8">
        <v>31000</v>
      </c>
      <c r="I36" s="10"/>
      <c r="J36" s="8">
        <v>476875</v>
      </c>
      <c r="K36" s="9"/>
      <c r="L36" s="8">
        <v>4672548</v>
      </c>
      <c r="M36" s="9"/>
      <c r="N36" s="8">
        <v>4143288</v>
      </c>
      <c r="O36" s="9"/>
      <c r="P36" s="8">
        <v>14160325</v>
      </c>
      <c r="Q36" s="7"/>
    </row>
    <row r="37" spans="1:17">
      <c r="A37" s="3"/>
      <c r="B37" s="5" t="s">
        <v>7</v>
      </c>
      <c r="C37" s="4"/>
      <c r="D37" s="4"/>
      <c r="F37" s="3">
        <f>SUM(F21:F36)</f>
        <v>787</v>
      </c>
      <c r="H37" s="3">
        <f>SUM(H21:H36)</f>
        <v>1488855</v>
      </c>
      <c r="J37" s="3">
        <f>SUM(J21:J36)</f>
        <v>22267219</v>
      </c>
      <c r="K37" s="6"/>
      <c r="L37" s="3">
        <f>SUM(L21:L36)</f>
        <v>71684556</v>
      </c>
      <c r="M37" s="6"/>
      <c r="N37" s="3">
        <f>SUM(N21:N36)</f>
        <v>49543572</v>
      </c>
      <c r="O37" s="6"/>
      <c r="P37" s="3">
        <f>SUM(P21:P36)</f>
        <v>122490805</v>
      </c>
      <c r="Q37" s="3"/>
    </row>
    <row r="38" spans="1:17">
      <c r="A38" s="2"/>
      <c r="L38" s="2"/>
      <c r="P38" s="2"/>
      <c r="Q38" s="2"/>
    </row>
    <row r="39" spans="1:17">
      <c r="A39" s="3"/>
      <c r="B39" s="5" t="s">
        <v>6</v>
      </c>
      <c r="C39" s="4"/>
      <c r="F39" s="3">
        <v>23</v>
      </c>
      <c r="H39" s="3">
        <v>36000</v>
      </c>
      <c r="J39" s="3">
        <v>3017203</v>
      </c>
      <c r="K39" s="6"/>
      <c r="L39" s="3">
        <v>34983773</v>
      </c>
      <c r="M39" s="6"/>
      <c r="N39" s="3">
        <v>11676351</v>
      </c>
      <c r="O39" s="6"/>
      <c r="P39" s="3">
        <v>56850568</v>
      </c>
      <c r="Q39" s="3"/>
    </row>
    <row r="40" spans="1:17">
      <c r="A40" s="2"/>
      <c r="L40" s="2"/>
      <c r="P40" s="2"/>
      <c r="Q40" s="2"/>
    </row>
    <row r="41" spans="1:17">
      <c r="A41" s="3"/>
      <c r="B41" s="5" t="s">
        <v>5</v>
      </c>
      <c r="C41" s="4"/>
      <c r="F41" s="3">
        <f>F19+F37+F39</f>
        <v>8801</v>
      </c>
      <c r="H41" s="3">
        <f>H19+H37+H39</f>
        <v>7606428</v>
      </c>
      <c r="J41" s="3">
        <f>J19+J37+J39</f>
        <v>130256976</v>
      </c>
      <c r="L41" s="3">
        <f>L19+L37+L39</f>
        <v>307742041</v>
      </c>
      <c r="N41" s="3">
        <f>N19+N37+N39</f>
        <v>168973109</v>
      </c>
      <c r="P41" s="3">
        <f>P19+P37+P39</f>
        <v>420176696</v>
      </c>
      <c r="Q41" s="3"/>
    </row>
    <row r="42" spans="1:17">
      <c r="A42" s="2"/>
      <c r="L42" s="2"/>
      <c r="Q42" s="2"/>
    </row>
    <row r="43" spans="1:17">
      <c r="A43" s="2"/>
      <c r="L43" s="2"/>
      <c r="Q43" s="2"/>
    </row>
    <row r="44" spans="1:17">
      <c r="A44" s="2"/>
      <c r="B44" s="1" t="s">
        <v>4</v>
      </c>
      <c r="L44" s="2"/>
      <c r="Q44" s="2"/>
    </row>
    <row r="45" spans="1:17">
      <c r="A45" s="2"/>
      <c r="L45" s="2"/>
      <c r="Q45" s="2"/>
    </row>
    <row r="46" spans="1:17">
      <c r="A46" s="2"/>
      <c r="L46" s="2"/>
      <c r="Q46" s="2"/>
    </row>
    <row r="47" spans="1:17">
      <c r="A47" s="2"/>
      <c r="L47" s="2"/>
      <c r="Q47" s="2"/>
    </row>
  </sheetData>
  <mergeCells count="5">
    <mergeCell ref="B36:D36"/>
    <mergeCell ref="P1:Q1"/>
    <mergeCell ref="B5:P5"/>
    <mergeCell ref="B6:P6"/>
    <mergeCell ref="B18:D18"/>
  </mergeCells>
  <printOptions horizontalCentered="1"/>
  <pageMargins left="0.75" right="0.75" top="1" bottom="1" header="0.5" footer="0.5"/>
  <pageSetup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7"/>
  <sheetViews>
    <sheetView zoomScaleNormal="100" workbookViewId="0">
      <selection activeCell="P1" sqref="P1:Q1"/>
    </sheetView>
  </sheetViews>
  <sheetFormatPr defaultRowHeight="12.75"/>
  <cols>
    <col min="1" max="1" width="2.85546875" style="1" customWidth="1"/>
    <col min="2" max="2" width="4.85546875" style="1" customWidth="1"/>
    <col min="3" max="3" width="1.42578125" style="1" customWidth="1"/>
    <col min="4" max="4" width="3" style="1" customWidth="1"/>
    <col min="5" max="5" width="5" style="1" customWidth="1"/>
    <col min="6" max="6" width="10.7109375" style="1" customWidth="1"/>
    <col min="7" max="7" width="5" style="1" customWidth="1"/>
    <col min="8" max="8" width="13.28515625" style="1" customWidth="1"/>
    <col min="9" max="9" width="5" style="1" customWidth="1"/>
    <col min="10" max="10" width="13.5703125" style="1" customWidth="1"/>
    <col min="11" max="11" width="5" style="1" customWidth="1"/>
    <col min="12" max="12" width="13.7109375" style="1" customWidth="1"/>
    <col min="13" max="13" width="5" style="1" customWidth="1"/>
    <col min="14" max="14" width="13.5703125" style="1" customWidth="1"/>
    <col min="15" max="15" width="5" style="1" customWidth="1"/>
    <col min="16" max="16" width="15" style="1" customWidth="1"/>
    <col min="17" max="17" width="2.85546875" style="1" customWidth="1"/>
    <col min="18" max="16384" width="9.140625" style="1"/>
  </cols>
  <sheetData>
    <row r="1" spans="1:17">
      <c r="L1" s="4"/>
      <c r="P1" s="196" t="s">
        <v>40</v>
      </c>
      <c r="Q1" s="196"/>
    </row>
    <row r="5" spans="1:17">
      <c r="A5" s="17"/>
      <c r="B5" s="195" t="s">
        <v>502</v>
      </c>
      <c r="C5" s="195"/>
      <c r="D5" s="195"/>
      <c r="E5" s="195"/>
      <c r="F5" s="195"/>
      <c r="G5" s="195"/>
      <c r="H5" s="195"/>
      <c r="I5" s="195"/>
      <c r="J5" s="195"/>
      <c r="K5" s="195"/>
      <c r="L5" s="195"/>
      <c r="M5" s="195"/>
      <c r="N5" s="195"/>
      <c r="O5" s="195"/>
      <c r="P5" s="195"/>
      <c r="Q5" s="17"/>
    </row>
    <row r="6" spans="1:17">
      <c r="A6" s="17"/>
      <c r="B6" s="196" t="s">
        <v>3</v>
      </c>
      <c r="C6" s="196"/>
      <c r="D6" s="196"/>
      <c r="E6" s="196"/>
      <c r="F6" s="196"/>
      <c r="G6" s="196"/>
      <c r="H6" s="196"/>
      <c r="I6" s="196"/>
      <c r="J6" s="196"/>
      <c r="K6" s="196"/>
      <c r="L6" s="196"/>
      <c r="M6" s="196"/>
      <c r="N6" s="196"/>
      <c r="O6" s="196"/>
      <c r="P6" s="196"/>
      <c r="Q6" s="17"/>
    </row>
    <row r="7" spans="1:17">
      <c r="A7" s="17"/>
      <c r="B7" s="18"/>
      <c r="C7" s="18"/>
      <c r="D7" s="17"/>
      <c r="E7" s="17"/>
      <c r="F7" s="18"/>
      <c r="G7" s="18"/>
      <c r="H7" s="18"/>
      <c r="I7" s="18"/>
      <c r="J7" s="18"/>
      <c r="K7" s="18"/>
      <c r="L7" s="17"/>
      <c r="M7" s="18"/>
      <c r="N7" s="11"/>
      <c r="O7" s="18"/>
      <c r="P7" s="11"/>
      <c r="Q7" s="17"/>
    </row>
    <row r="9" spans="1:17">
      <c r="H9" s="11" t="s">
        <v>31</v>
      </c>
    </row>
    <row r="10" spans="1:17">
      <c r="A10" s="11"/>
      <c r="C10" s="11" t="s">
        <v>34</v>
      </c>
      <c r="F10" s="11" t="s">
        <v>33</v>
      </c>
      <c r="H10" s="11" t="s">
        <v>35</v>
      </c>
      <c r="J10" s="11" t="s">
        <v>32</v>
      </c>
      <c r="K10" s="11"/>
      <c r="L10" s="11" t="s">
        <v>31</v>
      </c>
      <c r="M10" s="11"/>
      <c r="N10" s="11" t="s">
        <v>32</v>
      </c>
      <c r="O10" s="11"/>
      <c r="P10" s="11" t="s">
        <v>31</v>
      </c>
      <c r="Q10" s="11"/>
    </row>
    <row r="11" spans="1:17">
      <c r="A11" s="15"/>
      <c r="B11" s="16"/>
      <c r="C11" s="15" t="s">
        <v>28</v>
      </c>
      <c r="D11" s="16"/>
      <c r="E11" s="16"/>
      <c r="F11" s="15" t="s">
        <v>27</v>
      </c>
      <c r="G11" s="16"/>
      <c r="H11" s="15" t="s">
        <v>30</v>
      </c>
      <c r="I11" s="16"/>
      <c r="J11" s="15" t="s">
        <v>29</v>
      </c>
      <c r="K11" s="15"/>
      <c r="L11" s="15" t="s">
        <v>29</v>
      </c>
      <c r="M11" s="15"/>
      <c r="N11" s="15" t="s">
        <v>26</v>
      </c>
      <c r="O11" s="15"/>
      <c r="P11" s="15" t="s">
        <v>26</v>
      </c>
      <c r="Q11" s="15"/>
    </row>
    <row r="13" spans="1:17">
      <c r="A13" s="3"/>
      <c r="B13" s="4">
        <v>1</v>
      </c>
      <c r="C13" s="11" t="s">
        <v>24</v>
      </c>
      <c r="D13" s="14">
        <v>4</v>
      </c>
      <c r="F13" s="3">
        <v>269</v>
      </c>
      <c r="H13" s="3">
        <v>35438</v>
      </c>
      <c r="J13" s="3">
        <v>1950760</v>
      </c>
      <c r="K13" s="6"/>
      <c r="L13" s="3">
        <v>2900291</v>
      </c>
      <c r="M13" s="6"/>
      <c r="N13" s="3">
        <v>1193186</v>
      </c>
      <c r="O13" s="6"/>
      <c r="P13" s="3">
        <v>2345112</v>
      </c>
      <c r="Q13" s="3"/>
    </row>
    <row r="14" spans="1:17">
      <c r="A14" s="3"/>
      <c r="B14" s="12">
        <v>5</v>
      </c>
      <c r="C14" s="11" t="s">
        <v>24</v>
      </c>
      <c r="D14" s="14">
        <v>9</v>
      </c>
      <c r="F14" s="3">
        <v>216</v>
      </c>
      <c r="H14" s="3">
        <v>47800</v>
      </c>
      <c r="J14" s="3">
        <v>1538348</v>
      </c>
      <c r="K14" s="6"/>
      <c r="L14" s="3">
        <v>3055542</v>
      </c>
      <c r="M14" s="6"/>
      <c r="N14" s="3">
        <v>1386206</v>
      </c>
      <c r="O14" s="6"/>
      <c r="P14" s="3">
        <v>3142533</v>
      </c>
      <c r="Q14" s="3"/>
    </row>
    <row r="15" spans="1:17">
      <c r="A15" s="3"/>
      <c r="B15" s="12">
        <v>10</v>
      </c>
      <c r="C15" s="11" t="s">
        <v>24</v>
      </c>
      <c r="D15" s="14">
        <v>14</v>
      </c>
      <c r="F15" s="3">
        <v>201</v>
      </c>
      <c r="H15" s="3">
        <v>197496</v>
      </c>
      <c r="J15" s="3">
        <v>1453871</v>
      </c>
      <c r="K15" s="6"/>
      <c r="L15" s="3">
        <v>3605790</v>
      </c>
      <c r="M15" s="6"/>
      <c r="N15" s="3">
        <v>1048812</v>
      </c>
      <c r="O15" s="6"/>
      <c r="P15" s="3">
        <v>3241947</v>
      </c>
      <c r="Q15" s="3"/>
    </row>
    <row r="16" spans="1:17">
      <c r="A16" s="3"/>
      <c r="B16" s="12">
        <v>15</v>
      </c>
      <c r="C16" s="11" t="s">
        <v>24</v>
      </c>
      <c r="D16" s="14">
        <v>19</v>
      </c>
      <c r="F16" s="3">
        <v>146</v>
      </c>
      <c r="H16" s="3">
        <v>25888</v>
      </c>
      <c r="J16" s="3">
        <v>1295947</v>
      </c>
      <c r="K16" s="6"/>
      <c r="L16" s="3">
        <v>3200664</v>
      </c>
      <c r="M16" s="6"/>
      <c r="N16" s="3">
        <v>1287002</v>
      </c>
      <c r="O16" s="6"/>
      <c r="P16" s="3">
        <v>2836057</v>
      </c>
      <c r="Q16" s="3"/>
    </row>
    <row r="17" spans="1:17">
      <c r="A17" s="3"/>
      <c r="B17" s="12">
        <v>20</v>
      </c>
      <c r="C17" s="11" t="s">
        <v>24</v>
      </c>
      <c r="D17" s="14">
        <v>24</v>
      </c>
      <c r="F17" s="3">
        <v>40</v>
      </c>
      <c r="H17" s="3">
        <v>50449</v>
      </c>
      <c r="J17" s="3">
        <v>922197</v>
      </c>
      <c r="K17" s="6"/>
      <c r="L17" s="3">
        <v>1725884</v>
      </c>
      <c r="M17" s="6"/>
      <c r="N17" s="3">
        <v>494538</v>
      </c>
      <c r="O17" s="6"/>
      <c r="P17" s="3">
        <v>1277481</v>
      </c>
      <c r="Q17" s="3"/>
    </row>
    <row r="18" spans="1:17">
      <c r="A18" s="7"/>
      <c r="B18" s="194" t="s">
        <v>8</v>
      </c>
      <c r="C18" s="194"/>
      <c r="D18" s="194"/>
      <c r="E18" s="10"/>
      <c r="F18" s="8">
        <v>45</v>
      </c>
      <c r="G18" s="10"/>
      <c r="H18" s="8">
        <v>0</v>
      </c>
      <c r="I18" s="10"/>
      <c r="J18" s="8">
        <v>185878</v>
      </c>
      <c r="K18" s="9"/>
      <c r="L18" s="8">
        <v>297829</v>
      </c>
      <c r="M18" s="9"/>
      <c r="N18" s="8">
        <v>403862</v>
      </c>
      <c r="O18" s="9"/>
      <c r="P18" s="8">
        <v>514820</v>
      </c>
      <c r="Q18" s="7"/>
    </row>
    <row r="19" spans="1:17">
      <c r="A19" s="3"/>
      <c r="B19" s="5" t="s">
        <v>25</v>
      </c>
      <c r="C19" s="5"/>
      <c r="D19" s="5"/>
      <c r="E19" s="5"/>
      <c r="F19" s="3">
        <f>SUM(F13:F18)</f>
        <v>917</v>
      </c>
      <c r="H19" s="3">
        <f>SUM(H13:H18)</f>
        <v>357071</v>
      </c>
      <c r="J19" s="3">
        <f>SUM(J13:J18)</f>
        <v>7347001</v>
      </c>
      <c r="K19" s="6"/>
      <c r="L19" s="3">
        <f>SUM(L13:L18)</f>
        <v>14786000</v>
      </c>
      <c r="M19" s="6"/>
      <c r="N19" s="3">
        <f>SUM(N13:N18)</f>
        <v>5813606</v>
      </c>
      <c r="O19" s="6"/>
      <c r="P19" s="3">
        <f>SUM(P13:P18)</f>
        <v>13357950</v>
      </c>
      <c r="Q19" s="3"/>
    </row>
    <row r="20" spans="1:17">
      <c r="A20" s="3"/>
      <c r="F20" s="6"/>
      <c r="J20" s="3"/>
      <c r="K20" s="6"/>
      <c r="L20" s="3"/>
      <c r="M20" s="6"/>
      <c r="N20" s="3"/>
      <c r="O20" s="6"/>
      <c r="P20" s="3"/>
      <c r="Q20" s="3"/>
    </row>
    <row r="21" spans="1:17">
      <c r="A21" s="3"/>
      <c r="B21" s="13">
        <v>25</v>
      </c>
      <c r="C21" s="11" t="s">
        <v>24</v>
      </c>
      <c r="D21" s="1" t="s">
        <v>23</v>
      </c>
      <c r="F21" s="3">
        <v>20</v>
      </c>
      <c r="H21" s="3">
        <v>28000</v>
      </c>
      <c r="J21" s="3">
        <v>386681</v>
      </c>
      <c r="K21" s="6"/>
      <c r="L21" s="3">
        <v>932017</v>
      </c>
      <c r="M21" s="6"/>
      <c r="N21" s="3">
        <v>188109</v>
      </c>
      <c r="O21" s="6"/>
      <c r="P21" s="3">
        <v>657887</v>
      </c>
      <c r="Q21" s="3"/>
    </row>
    <row r="22" spans="1:17">
      <c r="A22" s="3"/>
      <c r="B22" s="12">
        <v>30</v>
      </c>
      <c r="C22" s="11" t="s">
        <v>24</v>
      </c>
      <c r="D22" s="1" t="s">
        <v>22</v>
      </c>
      <c r="F22" s="3">
        <v>16</v>
      </c>
      <c r="H22" s="3">
        <v>14750</v>
      </c>
      <c r="J22" s="3">
        <v>402291</v>
      </c>
      <c r="K22" s="6"/>
      <c r="L22" s="3">
        <v>1075179</v>
      </c>
      <c r="M22" s="6"/>
      <c r="N22" s="3">
        <v>146148</v>
      </c>
      <c r="O22" s="6"/>
      <c r="P22" s="3">
        <v>846186</v>
      </c>
      <c r="Q22" s="3"/>
    </row>
    <row r="23" spans="1:17">
      <c r="A23" s="3"/>
      <c r="B23" s="12">
        <v>35</v>
      </c>
      <c r="C23" s="11" t="s">
        <v>24</v>
      </c>
      <c r="D23" s="1" t="s">
        <v>21</v>
      </c>
      <c r="F23" s="3">
        <v>6</v>
      </c>
      <c r="H23" s="3">
        <v>12000</v>
      </c>
      <c r="J23" s="3">
        <v>177842</v>
      </c>
      <c r="K23" s="6"/>
      <c r="L23" s="3">
        <v>381182</v>
      </c>
      <c r="M23" s="6"/>
      <c r="N23" s="3">
        <v>52595</v>
      </c>
      <c r="O23" s="6"/>
      <c r="P23" s="3">
        <v>322085</v>
      </c>
      <c r="Q23" s="3"/>
    </row>
    <row r="24" spans="1:17">
      <c r="A24" s="3"/>
      <c r="B24" s="12">
        <v>40</v>
      </c>
      <c r="C24" s="11" t="s">
        <v>24</v>
      </c>
      <c r="D24" s="1" t="s">
        <v>20</v>
      </c>
      <c r="F24" s="3">
        <v>5</v>
      </c>
      <c r="H24" s="3">
        <v>12000</v>
      </c>
      <c r="J24" s="3">
        <v>143029</v>
      </c>
      <c r="K24" s="6"/>
      <c r="L24" s="3">
        <v>516227</v>
      </c>
      <c r="M24" s="6"/>
      <c r="N24" s="3">
        <v>23489</v>
      </c>
      <c r="O24" s="6"/>
      <c r="P24" s="3">
        <v>262657</v>
      </c>
      <c r="Q24" s="3"/>
    </row>
    <row r="25" spans="1:17">
      <c r="A25" s="3"/>
      <c r="B25" s="12">
        <v>45</v>
      </c>
      <c r="C25" s="11" t="s">
        <v>24</v>
      </c>
      <c r="D25" s="1" t="s">
        <v>19</v>
      </c>
      <c r="F25" s="3">
        <v>2</v>
      </c>
      <c r="H25" s="3">
        <v>0</v>
      </c>
      <c r="J25" s="3">
        <v>204886</v>
      </c>
      <c r="K25" s="6"/>
      <c r="L25" s="3">
        <v>204886</v>
      </c>
      <c r="M25" s="6"/>
      <c r="N25" s="3">
        <v>10840</v>
      </c>
      <c r="O25" s="6"/>
      <c r="P25" s="3">
        <v>10840</v>
      </c>
      <c r="Q25" s="3"/>
    </row>
    <row r="26" spans="1:17">
      <c r="A26" s="3"/>
      <c r="B26" s="12">
        <v>50</v>
      </c>
      <c r="C26" s="11" t="s">
        <v>24</v>
      </c>
      <c r="D26" s="1" t="s">
        <v>18</v>
      </c>
      <c r="F26" s="3">
        <v>2</v>
      </c>
      <c r="H26" s="3">
        <v>6000</v>
      </c>
      <c r="J26" s="3">
        <v>28466</v>
      </c>
      <c r="K26" s="6"/>
      <c r="L26" s="3">
        <v>264341</v>
      </c>
      <c r="M26" s="6"/>
      <c r="N26" s="3">
        <v>6486</v>
      </c>
      <c r="O26" s="6"/>
      <c r="P26" s="3">
        <v>176901</v>
      </c>
      <c r="Q26" s="3"/>
    </row>
    <row r="27" spans="1:17">
      <c r="A27" s="3"/>
      <c r="B27" s="12">
        <v>55</v>
      </c>
      <c r="C27" s="11" t="s">
        <v>24</v>
      </c>
      <c r="D27" s="1" t="s">
        <v>17</v>
      </c>
      <c r="F27" s="3">
        <v>0</v>
      </c>
      <c r="H27" s="3">
        <v>0</v>
      </c>
      <c r="J27" s="3">
        <v>0</v>
      </c>
      <c r="K27" s="6"/>
      <c r="L27" s="3">
        <v>0</v>
      </c>
      <c r="M27" s="6"/>
      <c r="N27" s="3">
        <v>0</v>
      </c>
      <c r="O27" s="6"/>
      <c r="P27" s="3">
        <v>0</v>
      </c>
      <c r="Q27" s="3"/>
    </row>
    <row r="28" spans="1:17">
      <c r="A28" s="3"/>
      <c r="B28" s="12">
        <v>60</v>
      </c>
      <c r="C28" s="11" t="s">
        <v>24</v>
      </c>
      <c r="D28" s="1" t="s">
        <v>16</v>
      </c>
      <c r="F28" s="3">
        <v>1</v>
      </c>
      <c r="H28" s="3">
        <v>0</v>
      </c>
      <c r="J28" s="3">
        <v>900</v>
      </c>
      <c r="K28" s="6"/>
      <c r="L28" s="3">
        <v>178279</v>
      </c>
      <c r="M28" s="6"/>
      <c r="N28" s="3">
        <v>3584</v>
      </c>
      <c r="O28" s="6"/>
      <c r="P28" s="3">
        <v>52059</v>
      </c>
      <c r="Q28" s="3"/>
    </row>
    <row r="29" spans="1:17">
      <c r="A29" s="3"/>
      <c r="B29" s="12">
        <v>65</v>
      </c>
      <c r="C29" s="11" t="s">
        <v>24</v>
      </c>
      <c r="D29" s="1" t="s">
        <v>15</v>
      </c>
      <c r="F29" s="3">
        <v>3</v>
      </c>
      <c r="H29" s="3">
        <v>0</v>
      </c>
      <c r="J29" s="3">
        <v>201604</v>
      </c>
      <c r="K29" s="6"/>
      <c r="L29" s="3">
        <v>201604</v>
      </c>
      <c r="M29" s="6"/>
      <c r="N29" s="3">
        <v>3618</v>
      </c>
      <c r="O29" s="6"/>
      <c r="P29" s="3">
        <v>3618</v>
      </c>
      <c r="Q29" s="3"/>
    </row>
    <row r="30" spans="1:17">
      <c r="A30" s="3"/>
      <c r="B30" s="12">
        <v>70</v>
      </c>
      <c r="C30" s="11" t="s">
        <v>24</v>
      </c>
      <c r="D30" s="1" t="s">
        <v>14</v>
      </c>
      <c r="F30" s="3">
        <v>0</v>
      </c>
      <c r="H30" s="3">
        <v>0</v>
      </c>
      <c r="J30" s="3">
        <v>0</v>
      </c>
      <c r="K30" s="6"/>
      <c r="L30" s="3">
        <v>0</v>
      </c>
      <c r="M30" s="6"/>
      <c r="N30" s="3">
        <v>0</v>
      </c>
      <c r="O30" s="6"/>
      <c r="P30" s="3">
        <v>0</v>
      </c>
      <c r="Q30" s="3"/>
    </row>
    <row r="31" spans="1:17">
      <c r="A31" s="3"/>
      <c r="B31" s="12">
        <v>75</v>
      </c>
      <c r="C31" s="11" t="s">
        <v>24</v>
      </c>
      <c r="D31" s="1" t="s">
        <v>13</v>
      </c>
      <c r="F31" s="3">
        <v>0</v>
      </c>
      <c r="H31" s="3">
        <v>0</v>
      </c>
      <c r="J31" s="3">
        <v>0</v>
      </c>
      <c r="K31" s="6"/>
      <c r="L31" s="3">
        <v>0</v>
      </c>
      <c r="M31" s="6"/>
      <c r="N31" s="3">
        <v>0</v>
      </c>
      <c r="O31" s="6"/>
      <c r="P31" s="3">
        <v>0</v>
      </c>
      <c r="Q31" s="3"/>
    </row>
    <row r="32" spans="1:17">
      <c r="A32" s="3"/>
      <c r="B32" s="12">
        <v>80</v>
      </c>
      <c r="C32" s="11" t="s">
        <v>24</v>
      </c>
      <c r="D32" s="1" t="s">
        <v>12</v>
      </c>
      <c r="F32" s="3">
        <v>0</v>
      </c>
      <c r="H32" s="3">
        <v>0</v>
      </c>
      <c r="J32" s="3">
        <v>0</v>
      </c>
      <c r="K32" s="6"/>
      <c r="L32" s="3">
        <v>0</v>
      </c>
      <c r="M32" s="6"/>
      <c r="N32" s="3">
        <v>0</v>
      </c>
      <c r="O32" s="6"/>
      <c r="P32" s="3">
        <v>0</v>
      </c>
      <c r="Q32" s="3"/>
    </row>
    <row r="33" spans="1:17">
      <c r="A33" s="3"/>
      <c r="B33" s="12">
        <v>85</v>
      </c>
      <c r="C33" s="11" t="s">
        <v>24</v>
      </c>
      <c r="D33" s="1" t="s">
        <v>11</v>
      </c>
      <c r="F33" s="3">
        <v>0</v>
      </c>
      <c r="H33" s="3">
        <v>0</v>
      </c>
      <c r="J33" s="3">
        <v>0</v>
      </c>
      <c r="K33" s="6"/>
      <c r="L33" s="3">
        <v>0</v>
      </c>
      <c r="M33" s="6"/>
      <c r="N33" s="3">
        <v>0</v>
      </c>
      <c r="O33" s="6"/>
      <c r="P33" s="3">
        <v>0</v>
      </c>
      <c r="Q33" s="3"/>
    </row>
    <row r="34" spans="1:17">
      <c r="A34" s="3"/>
      <c r="B34" s="12">
        <v>90</v>
      </c>
      <c r="C34" s="11" t="s">
        <v>24</v>
      </c>
      <c r="D34" s="1" t="s">
        <v>10</v>
      </c>
      <c r="F34" s="3">
        <v>0</v>
      </c>
      <c r="H34" s="3">
        <v>0</v>
      </c>
      <c r="J34" s="3">
        <v>0</v>
      </c>
      <c r="K34" s="6"/>
      <c r="L34" s="3">
        <v>0</v>
      </c>
      <c r="M34" s="6"/>
      <c r="N34" s="3">
        <v>0</v>
      </c>
      <c r="O34" s="6"/>
      <c r="P34" s="3">
        <v>0</v>
      </c>
      <c r="Q34" s="3"/>
    </row>
    <row r="35" spans="1:17">
      <c r="A35" s="3"/>
      <c r="B35" s="12">
        <v>95</v>
      </c>
      <c r="C35" s="11" t="s">
        <v>24</v>
      </c>
      <c r="D35" s="1" t="s">
        <v>9</v>
      </c>
      <c r="F35" s="3">
        <v>0</v>
      </c>
      <c r="H35" s="3">
        <v>0</v>
      </c>
      <c r="J35" s="3">
        <v>0</v>
      </c>
      <c r="K35" s="6"/>
      <c r="L35" s="3">
        <v>0</v>
      </c>
      <c r="M35" s="6"/>
      <c r="N35" s="3">
        <v>0</v>
      </c>
      <c r="O35" s="6"/>
      <c r="P35" s="3">
        <v>0</v>
      </c>
      <c r="Q35" s="3"/>
    </row>
    <row r="36" spans="1:17">
      <c r="A36" s="7"/>
      <c r="B36" s="194" t="s">
        <v>8</v>
      </c>
      <c r="C36" s="194"/>
      <c r="D36" s="194"/>
      <c r="E36" s="10"/>
      <c r="F36" s="8">
        <v>1</v>
      </c>
      <c r="G36" s="10"/>
      <c r="H36" s="8">
        <v>0</v>
      </c>
      <c r="I36" s="10"/>
      <c r="J36" s="8">
        <v>25351</v>
      </c>
      <c r="K36" s="9"/>
      <c r="L36" s="8">
        <v>121139</v>
      </c>
      <c r="M36" s="9"/>
      <c r="N36" s="8">
        <v>9686</v>
      </c>
      <c r="O36" s="9"/>
      <c r="P36" s="8">
        <v>31238</v>
      </c>
      <c r="Q36" s="7"/>
    </row>
    <row r="37" spans="1:17">
      <c r="A37" s="3"/>
      <c r="B37" s="5" t="s">
        <v>7</v>
      </c>
      <c r="C37" s="4"/>
      <c r="D37" s="4"/>
      <c r="F37" s="3">
        <f>SUM(F21:F36)</f>
        <v>56</v>
      </c>
      <c r="H37" s="3">
        <f>SUM(H21:H36)</f>
        <v>72750</v>
      </c>
      <c r="J37" s="3">
        <f>SUM(J21:J36)</f>
        <v>1571050</v>
      </c>
      <c r="K37" s="6"/>
      <c r="L37" s="3">
        <f>SUM(L21:L36)</f>
        <v>3874854</v>
      </c>
      <c r="M37" s="6"/>
      <c r="N37" s="3">
        <f>SUM(N21:N36)</f>
        <v>444555</v>
      </c>
      <c r="O37" s="6"/>
      <c r="P37" s="3">
        <f>SUM(P21:P36)</f>
        <v>2363471</v>
      </c>
      <c r="Q37" s="3"/>
    </row>
    <row r="38" spans="1:17">
      <c r="A38" s="2"/>
      <c r="L38" s="2"/>
      <c r="P38" s="2"/>
      <c r="Q38" s="2"/>
    </row>
    <row r="39" spans="1:17">
      <c r="A39" s="3"/>
      <c r="B39" s="5" t="s">
        <v>6</v>
      </c>
      <c r="C39" s="4"/>
      <c r="F39" s="3">
        <v>1</v>
      </c>
      <c r="H39" s="3">
        <v>0</v>
      </c>
      <c r="J39" s="3">
        <v>21537</v>
      </c>
      <c r="K39" s="6"/>
      <c r="L39" s="3">
        <v>664764</v>
      </c>
      <c r="M39" s="6"/>
      <c r="N39" s="3">
        <v>958815</v>
      </c>
      <c r="O39" s="6"/>
      <c r="P39" s="3">
        <v>12915471</v>
      </c>
      <c r="Q39" s="3"/>
    </row>
    <row r="40" spans="1:17">
      <c r="A40" s="2"/>
      <c r="L40" s="2"/>
      <c r="P40" s="2"/>
      <c r="Q40" s="2"/>
    </row>
    <row r="41" spans="1:17">
      <c r="A41" s="3"/>
      <c r="B41" s="5" t="s">
        <v>5</v>
      </c>
      <c r="C41" s="4"/>
      <c r="F41" s="3">
        <f>F19+F37+F39</f>
        <v>974</v>
      </c>
      <c r="H41" s="3">
        <f>H19+H37+H39</f>
        <v>429821</v>
      </c>
      <c r="J41" s="3">
        <f>J19+J37+J39</f>
        <v>8939588</v>
      </c>
      <c r="L41" s="3">
        <f>L19+L37+L39</f>
        <v>19325618</v>
      </c>
      <c r="N41" s="3">
        <f>N19+N37+N39</f>
        <v>7216976</v>
      </c>
      <c r="P41" s="3">
        <f>P19+P37+P39</f>
        <v>28636892</v>
      </c>
      <c r="Q41" s="3"/>
    </row>
    <row r="42" spans="1:17">
      <c r="A42" s="2"/>
      <c r="L42" s="2"/>
      <c r="Q42" s="2"/>
    </row>
    <row r="43" spans="1:17">
      <c r="A43" s="2"/>
      <c r="L43" s="2"/>
      <c r="Q43" s="2"/>
    </row>
    <row r="44" spans="1:17">
      <c r="A44" s="2"/>
      <c r="B44" s="1" t="s">
        <v>4</v>
      </c>
      <c r="L44" s="2"/>
      <c r="Q44" s="2"/>
    </row>
    <row r="45" spans="1:17">
      <c r="A45" s="2"/>
      <c r="L45" s="2"/>
      <c r="Q45" s="2"/>
    </row>
    <row r="46" spans="1:17">
      <c r="A46" s="2"/>
      <c r="L46" s="2"/>
      <c r="Q46" s="2"/>
    </row>
    <row r="47" spans="1:17">
      <c r="A47" s="2"/>
      <c r="L47" s="2"/>
      <c r="Q47" s="2"/>
    </row>
  </sheetData>
  <mergeCells count="5">
    <mergeCell ref="B36:D36"/>
    <mergeCell ref="P1:Q1"/>
    <mergeCell ref="B5:P5"/>
    <mergeCell ref="B6:P6"/>
    <mergeCell ref="B18:D18"/>
  </mergeCells>
  <printOptions horizontalCentered="1"/>
  <pageMargins left="0.75" right="0.75" top="1" bottom="1" header="0.5" footer="0.5"/>
  <pageSetup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7"/>
  <sheetViews>
    <sheetView zoomScaleNormal="100" workbookViewId="0">
      <selection activeCell="P1" sqref="P1:Q1"/>
    </sheetView>
  </sheetViews>
  <sheetFormatPr defaultRowHeight="12.75"/>
  <cols>
    <col min="1" max="1" width="2.85546875" style="1" customWidth="1"/>
    <col min="2" max="2" width="4.85546875" style="1" customWidth="1"/>
    <col min="3" max="3" width="1.42578125" style="1" customWidth="1"/>
    <col min="4" max="4" width="3" style="1" customWidth="1"/>
    <col min="5" max="5" width="5" style="1" customWidth="1"/>
    <col min="6" max="6" width="10.7109375" style="1" customWidth="1"/>
    <col min="7" max="7" width="5" style="1" customWidth="1"/>
    <col min="8" max="8" width="13.28515625" style="1" customWidth="1"/>
    <col min="9" max="9" width="5" style="1" customWidth="1"/>
    <col min="10" max="10" width="13.5703125" style="1" customWidth="1"/>
    <col min="11" max="11" width="5" style="1" customWidth="1"/>
    <col min="12" max="12" width="13.7109375" style="1" bestFit="1" customWidth="1"/>
    <col min="13" max="13" width="5" style="1" customWidth="1"/>
    <col min="14" max="14" width="13.5703125" style="1" customWidth="1"/>
    <col min="15" max="15" width="5" style="1" customWidth="1"/>
    <col min="16" max="16" width="15" style="1" customWidth="1"/>
    <col min="17" max="17" width="2.85546875" style="1" customWidth="1"/>
    <col min="18" max="16384" width="9.140625" style="1"/>
  </cols>
  <sheetData>
    <row r="1" spans="1:17">
      <c r="L1" s="4"/>
      <c r="P1" s="196" t="s">
        <v>41</v>
      </c>
      <c r="Q1" s="196"/>
    </row>
    <row r="5" spans="1:17">
      <c r="A5" s="17"/>
      <c r="B5" s="195" t="s">
        <v>502</v>
      </c>
      <c r="C5" s="195"/>
      <c r="D5" s="195"/>
      <c r="E5" s="195"/>
      <c r="F5" s="195"/>
      <c r="G5" s="195"/>
      <c r="H5" s="195"/>
      <c r="I5" s="195"/>
      <c r="J5" s="195"/>
      <c r="K5" s="195"/>
      <c r="L5" s="195"/>
      <c r="M5" s="195"/>
      <c r="N5" s="195"/>
      <c r="O5" s="195"/>
      <c r="P5" s="195"/>
      <c r="Q5" s="17"/>
    </row>
    <row r="6" spans="1:17">
      <c r="A6" s="17"/>
      <c r="B6" s="196" t="s">
        <v>46</v>
      </c>
      <c r="C6" s="196"/>
      <c r="D6" s="196"/>
      <c r="E6" s="196"/>
      <c r="F6" s="196"/>
      <c r="G6" s="196"/>
      <c r="H6" s="196"/>
      <c r="I6" s="196"/>
      <c r="J6" s="196"/>
      <c r="K6" s="196"/>
      <c r="L6" s="196"/>
      <c r="M6" s="196"/>
      <c r="N6" s="196"/>
      <c r="O6" s="196"/>
      <c r="P6" s="196"/>
      <c r="Q6" s="17"/>
    </row>
    <row r="7" spans="1:17">
      <c r="A7" s="17"/>
      <c r="B7" s="18"/>
      <c r="C7" s="18"/>
      <c r="D7" s="17"/>
      <c r="E7" s="17"/>
      <c r="F7" s="18"/>
      <c r="G7" s="18"/>
      <c r="H7" s="18"/>
      <c r="I7" s="18"/>
      <c r="J7" s="18"/>
      <c r="K7" s="18"/>
      <c r="L7" s="17"/>
      <c r="M7" s="18"/>
      <c r="N7" s="11"/>
      <c r="O7" s="18"/>
      <c r="P7" s="11"/>
      <c r="Q7" s="17"/>
    </row>
    <row r="9" spans="1:17">
      <c r="H9" s="11" t="s">
        <v>31</v>
      </c>
    </row>
    <row r="10" spans="1:17">
      <c r="A10" s="11"/>
      <c r="C10" s="11" t="s">
        <v>34</v>
      </c>
      <c r="F10" s="11" t="s">
        <v>33</v>
      </c>
      <c r="H10" s="11" t="s">
        <v>35</v>
      </c>
      <c r="J10" s="11" t="s">
        <v>32</v>
      </c>
      <c r="K10" s="11"/>
      <c r="L10" s="11" t="s">
        <v>31</v>
      </c>
      <c r="M10" s="11"/>
      <c r="N10" s="11" t="s">
        <v>32</v>
      </c>
      <c r="O10" s="11"/>
      <c r="P10" s="11" t="s">
        <v>31</v>
      </c>
      <c r="Q10" s="11"/>
    </row>
    <row r="11" spans="1:17">
      <c r="A11" s="15"/>
      <c r="B11" s="16"/>
      <c r="C11" s="15" t="s">
        <v>28</v>
      </c>
      <c r="D11" s="16"/>
      <c r="E11" s="16"/>
      <c r="F11" s="15" t="s">
        <v>27</v>
      </c>
      <c r="G11" s="16"/>
      <c r="H11" s="15" t="s">
        <v>30</v>
      </c>
      <c r="I11" s="16"/>
      <c r="J11" s="15" t="s">
        <v>29</v>
      </c>
      <c r="K11" s="15"/>
      <c r="L11" s="15" t="s">
        <v>29</v>
      </c>
      <c r="M11" s="15"/>
      <c r="N11" s="15" t="s">
        <v>26</v>
      </c>
      <c r="O11" s="15"/>
      <c r="P11" s="15" t="s">
        <v>26</v>
      </c>
      <c r="Q11" s="15"/>
    </row>
    <row r="13" spans="1:17">
      <c r="A13" s="3"/>
      <c r="B13" s="4">
        <v>1</v>
      </c>
      <c r="C13" s="11" t="s">
        <v>24</v>
      </c>
      <c r="D13" s="14">
        <v>4</v>
      </c>
      <c r="F13" s="3">
        <v>863</v>
      </c>
      <c r="H13" s="3">
        <v>226906</v>
      </c>
      <c r="J13" s="3">
        <v>5458580</v>
      </c>
      <c r="K13" s="6"/>
      <c r="L13" s="3">
        <v>9604357</v>
      </c>
      <c r="M13" s="6"/>
      <c r="N13" s="3">
        <v>4669551</v>
      </c>
      <c r="O13" s="6"/>
      <c r="P13" s="3">
        <v>11068140</v>
      </c>
      <c r="Q13" s="3"/>
    </row>
    <row r="14" spans="1:17">
      <c r="A14" s="3"/>
      <c r="B14" s="12">
        <v>5</v>
      </c>
      <c r="C14" s="11" t="s">
        <v>24</v>
      </c>
      <c r="D14" s="14">
        <v>9</v>
      </c>
      <c r="F14" s="3">
        <v>955</v>
      </c>
      <c r="H14" s="3">
        <v>372866</v>
      </c>
      <c r="J14" s="3">
        <v>7400964</v>
      </c>
      <c r="K14" s="6"/>
      <c r="L14" s="3">
        <v>15574512</v>
      </c>
      <c r="M14" s="6"/>
      <c r="N14" s="3">
        <v>6815645</v>
      </c>
      <c r="O14" s="6"/>
      <c r="P14" s="3">
        <v>18851345</v>
      </c>
      <c r="Q14" s="3"/>
    </row>
    <row r="15" spans="1:17">
      <c r="A15" s="3"/>
      <c r="B15" s="12">
        <v>10</v>
      </c>
      <c r="C15" s="11" t="s">
        <v>24</v>
      </c>
      <c r="D15" s="14">
        <v>14</v>
      </c>
      <c r="F15" s="3">
        <v>721</v>
      </c>
      <c r="H15" s="3">
        <v>738609</v>
      </c>
      <c r="J15" s="3">
        <v>7535756</v>
      </c>
      <c r="K15" s="6"/>
      <c r="L15" s="3">
        <v>17005450</v>
      </c>
      <c r="M15" s="6"/>
      <c r="N15" s="3">
        <v>5852071</v>
      </c>
      <c r="O15" s="6"/>
      <c r="P15" s="3">
        <v>16327984</v>
      </c>
      <c r="Q15" s="3"/>
    </row>
    <row r="16" spans="1:17">
      <c r="A16" s="3"/>
      <c r="B16" s="12">
        <v>15</v>
      </c>
      <c r="C16" s="11" t="s">
        <v>24</v>
      </c>
      <c r="D16" s="14">
        <v>19</v>
      </c>
      <c r="F16" s="3">
        <v>305</v>
      </c>
      <c r="H16" s="3">
        <v>208537</v>
      </c>
      <c r="J16" s="3">
        <v>3627967</v>
      </c>
      <c r="K16" s="6"/>
      <c r="L16" s="3">
        <v>9247152</v>
      </c>
      <c r="M16" s="6"/>
      <c r="N16" s="3">
        <v>2632151</v>
      </c>
      <c r="O16" s="6"/>
      <c r="P16" s="3">
        <v>8395958</v>
      </c>
      <c r="Q16" s="3"/>
    </row>
    <row r="17" spans="1:17">
      <c r="A17" s="3"/>
      <c r="B17" s="12">
        <v>20</v>
      </c>
      <c r="C17" s="11" t="s">
        <v>24</v>
      </c>
      <c r="D17" s="14">
        <v>24</v>
      </c>
      <c r="F17" s="3">
        <v>121</v>
      </c>
      <c r="H17" s="3">
        <v>178655</v>
      </c>
      <c r="J17" s="3">
        <v>1975973</v>
      </c>
      <c r="K17" s="6"/>
      <c r="L17" s="3">
        <v>4737606</v>
      </c>
      <c r="M17" s="6"/>
      <c r="N17" s="3">
        <v>1422587</v>
      </c>
      <c r="O17" s="6"/>
      <c r="P17" s="3">
        <v>4091594</v>
      </c>
      <c r="Q17" s="3"/>
    </row>
    <row r="18" spans="1:17">
      <c r="A18" s="7"/>
      <c r="B18" s="194" t="s">
        <v>8</v>
      </c>
      <c r="C18" s="194"/>
      <c r="D18" s="194"/>
      <c r="E18" s="10"/>
      <c r="F18" s="8">
        <v>62</v>
      </c>
      <c r="G18" s="10"/>
      <c r="H18" s="8">
        <v>0</v>
      </c>
      <c r="I18" s="10"/>
      <c r="J18" s="8">
        <v>503177</v>
      </c>
      <c r="K18" s="9"/>
      <c r="L18" s="8">
        <v>1280038</v>
      </c>
      <c r="M18" s="9"/>
      <c r="N18" s="8">
        <v>421167</v>
      </c>
      <c r="O18" s="9"/>
      <c r="P18" s="8">
        <v>1302724</v>
      </c>
      <c r="Q18" s="7"/>
    </row>
    <row r="19" spans="1:17">
      <c r="A19" s="3"/>
      <c r="B19" s="5" t="s">
        <v>25</v>
      </c>
      <c r="C19" s="5"/>
      <c r="D19" s="5"/>
      <c r="E19" s="5"/>
      <c r="F19" s="3">
        <f>SUM(F13:F18)</f>
        <v>3027</v>
      </c>
      <c r="H19" s="3">
        <f>SUM(H13:H18)</f>
        <v>1725573</v>
      </c>
      <c r="J19" s="3">
        <f>SUM(J13:J18)</f>
        <v>26502417</v>
      </c>
      <c r="K19" s="6"/>
      <c r="L19" s="3">
        <f>SUM(L13:L18)</f>
        <v>57449115</v>
      </c>
      <c r="M19" s="6"/>
      <c r="N19" s="3">
        <f>SUM(N13:N18)</f>
        <v>21813172</v>
      </c>
      <c r="O19" s="6"/>
      <c r="P19" s="3">
        <f>SUM(P13:P18)</f>
        <v>60037745</v>
      </c>
      <c r="Q19" s="3"/>
    </row>
    <row r="20" spans="1:17">
      <c r="A20" s="3"/>
      <c r="F20" s="6"/>
      <c r="J20" s="3"/>
      <c r="K20" s="6"/>
      <c r="L20" s="3"/>
      <c r="M20" s="6"/>
      <c r="N20" s="3"/>
      <c r="O20" s="6"/>
      <c r="P20" s="3"/>
      <c r="Q20" s="3"/>
    </row>
    <row r="21" spans="1:17">
      <c r="A21" s="3"/>
      <c r="B21" s="13">
        <v>25</v>
      </c>
      <c r="C21" s="11" t="s">
        <v>24</v>
      </c>
      <c r="D21" s="1" t="s">
        <v>23</v>
      </c>
      <c r="F21" s="3">
        <v>60</v>
      </c>
      <c r="H21" s="3">
        <v>139463</v>
      </c>
      <c r="J21" s="3">
        <v>953999</v>
      </c>
      <c r="K21" s="6"/>
      <c r="L21" s="3">
        <v>2537438</v>
      </c>
      <c r="M21" s="6"/>
      <c r="N21" s="3">
        <v>750541</v>
      </c>
      <c r="O21" s="6"/>
      <c r="P21" s="3">
        <v>1926546</v>
      </c>
      <c r="Q21" s="3"/>
    </row>
    <row r="22" spans="1:17">
      <c r="A22" s="3"/>
      <c r="B22" s="12">
        <v>30</v>
      </c>
      <c r="C22" s="11" t="s">
        <v>24</v>
      </c>
      <c r="D22" s="1" t="s">
        <v>22</v>
      </c>
      <c r="F22" s="3">
        <v>42</v>
      </c>
      <c r="H22" s="3">
        <v>63624</v>
      </c>
      <c r="J22" s="3">
        <v>744778</v>
      </c>
      <c r="K22" s="6"/>
      <c r="L22" s="3">
        <v>2311740</v>
      </c>
      <c r="M22" s="6"/>
      <c r="N22" s="3">
        <v>532879</v>
      </c>
      <c r="O22" s="6"/>
      <c r="P22" s="3">
        <v>1713271</v>
      </c>
      <c r="Q22" s="3"/>
    </row>
    <row r="23" spans="1:17">
      <c r="A23" s="3"/>
      <c r="B23" s="12">
        <v>35</v>
      </c>
      <c r="C23" s="11" t="s">
        <v>24</v>
      </c>
      <c r="D23" s="1" t="s">
        <v>21</v>
      </c>
      <c r="F23" s="3">
        <v>15</v>
      </c>
      <c r="H23" s="3">
        <v>25500</v>
      </c>
      <c r="J23" s="3">
        <v>305708</v>
      </c>
      <c r="K23" s="6"/>
      <c r="L23" s="3">
        <v>947077</v>
      </c>
      <c r="M23" s="6"/>
      <c r="N23" s="3">
        <v>254976</v>
      </c>
      <c r="O23" s="6"/>
      <c r="P23" s="3">
        <v>727055</v>
      </c>
      <c r="Q23" s="3"/>
    </row>
    <row r="24" spans="1:17">
      <c r="A24" s="3"/>
      <c r="B24" s="12">
        <v>40</v>
      </c>
      <c r="C24" s="11" t="s">
        <v>24</v>
      </c>
      <c r="D24" s="1" t="s">
        <v>20</v>
      </c>
      <c r="F24" s="3">
        <v>4</v>
      </c>
      <c r="H24" s="3">
        <v>6000</v>
      </c>
      <c r="J24" s="3">
        <v>80678</v>
      </c>
      <c r="K24" s="6"/>
      <c r="L24" s="3">
        <v>248697</v>
      </c>
      <c r="M24" s="6"/>
      <c r="N24" s="3">
        <v>76623</v>
      </c>
      <c r="O24" s="6"/>
      <c r="P24" s="3">
        <v>274984</v>
      </c>
      <c r="Q24" s="3"/>
    </row>
    <row r="25" spans="1:17">
      <c r="A25" s="3"/>
      <c r="B25" s="12">
        <v>45</v>
      </c>
      <c r="C25" s="11" t="s">
        <v>24</v>
      </c>
      <c r="D25" s="1" t="s">
        <v>19</v>
      </c>
      <c r="F25" s="3">
        <v>8</v>
      </c>
      <c r="H25" s="3">
        <v>6000</v>
      </c>
      <c r="J25" s="3">
        <v>314960</v>
      </c>
      <c r="K25" s="6"/>
      <c r="L25" s="3">
        <v>470143</v>
      </c>
      <c r="M25" s="6"/>
      <c r="N25" s="3">
        <v>200482</v>
      </c>
      <c r="O25" s="6"/>
      <c r="P25" s="3">
        <v>233349</v>
      </c>
      <c r="Q25" s="3"/>
    </row>
    <row r="26" spans="1:17">
      <c r="A26" s="3"/>
      <c r="B26" s="12">
        <v>50</v>
      </c>
      <c r="C26" s="11" t="s">
        <v>24</v>
      </c>
      <c r="D26" s="1" t="s">
        <v>18</v>
      </c>
      <c r="F26" s="3">
        <v>5</v>
      </c>
      <c r="H26" s="3">
        <v>6000</v>
      </c>
      <c r="J26" s="3">
        <v>43481</v>
      </c>
      <c r="K26" s="6"/>
      <c r="L26" s="3">
        <v>523274</v>
      </c>
      <c r="M26" s="6"/>
      <c r="N26" s="3">
        <v>40409</v>
      </c>
      <c r="O26" s="6"/>
      <c r="P26" s="3">
        <v>687412</v>
      </c>
      <c r="Q26" s="3"/>
    </row>
    <row r="27" spans="1:17">
      <c r="A27" s="3"/>
      <c r="B27" s="12">
        <v>55</v>
      </c>
      <c r="C27" s="11" t="s">
        <v>24</v>
      </c>
      <c r="D27" s="1" t="s">
        <v>17</v>
      </c>
      <c r="F27" s="3">
        <v>1</v>
      </c>
      <c r="H27" s="3">
        <v>0</v>
      </c>
      <c r="J27" s="3">
        <v>0</v>
      </c>
      <c r="K27" s="6"/>
      <c r="L27" s="3">
        <v>130207</v>
      </c>
      <c r="M27" s="6"/>
      <c r="N27" s="3">
        <v>0</v>
      </c>
      <c r="O27" s="6"/>
      <c r="P27" s="3">
        <v>103550</v>
      </c>
      <c r="Q27" s="3"/>
    </row>
    <row r="28" spans="1:17">
      <c r="A28" s="3"/>
      <c r="B28" s="12">
        <v>60</v>
      </c>
      <c r="C28" s="11" t="s">
        <v>24</v>
      </c>
      <c r="D28" s="1" t="s">
        <v>16</v>
      </c>
      <c r="F28" s="3">
        <v>2</v>
      </c>
      <c r="H28" s="3">
        <v>6000</v>
      </c>
      <c r="J28" s="3">
        <v>120257</v>
      </c>
      <c r="K28" s="6"/>
      <c r="L28" s="3">
        <v>127749</v>
      </c>
      <c r="M28" s="6"/>
      <c r="N28" s="3">
        <v>22616</v>
      </c>
      <c r="O28" s="6"/>
      <c r="P28" s="3">
        <v>45419</v>
      </c>
      <c r="Q28" s="3"/>
    </row>
    <row r="29" spans="1:17">
      <c r="A29" s="3"/>
      <c r="B29" s="12">
        <v>65</v>
      </c>
      <c r="C29" s="11" t="s">
        <v>24</v>
      </c>
      <c r="D29" s="1" t="s">
        <v>15</v>
      </c>
      <c r="F29" s="3">
        <v>0</v>
      </c>
      <c r="H29" s="3">
        <v>0</v>
      </c>
      <c r="J29" s="3">
        <v>0</v>
      </c>
      <c r="K29" s="6"/>
      <c r="L29" s="3">
        <v>0</v>
      </c>
      <c r="M29" s="6"/>
      <c r="N29" s="3">
        <v>0</v>
      </c>
      <c r="O29" s="6"/>
      <c r="P29" s="3">
        <v>0</v>
      </c>
      <c r="Q29" s="3"/>
    </row>
    <row r="30" spans="1:17">
      <c r="A30" s="3"/>
      <c r="B30" s="12">
        <v>70</v>
      </c>
      <c r="C30" s="11" t="s">
        <v>24</v>
      </c>
      <c r="D30" s="1" t="s">
        <v>14</v>
      </c>
      <c r="F30" s="3">
        <v>0</v>
      </c>
      <c r="H30" s="3">
        <v>0</v>
      </c>
      <c r="J30" s="3">
        <v>0</v>
      </c>
      <c r="K30" s="6"/>
      <c r="L30" s="3">
        <v>0</v>
      </c>
      <c r="M30" s="6"/>
      <c r="N30" s="3">
        <v>0</v>
      </c>
      <c r="O30" s="6"/>
      <c r="P30" s="3">
        <v>0</v>
      </c>
      <c r="Q30" s="3"/>
    </row>
    <row r="31" spans="1:17">
      <c r="A31" s="3"/>
      <c r="B31" s="12">
        <v>75</v>
      </c>
      <c r="C31" s="11" t="s">
        <v>24</v>
      </c>
      <c r="D31" s="1" t="s">
        <v>13</v>
      </c>
      <c r="F31" s="3">
        <v>0</v>
      </c>
      <c r="H31" s="3">
        <v>0</v>
      </c>
      <c r="J31" s="3">
        <v>0</v>
      </c>
      <c r="K31" s="6"/>
      <c r="L31" s="3">
        <v>0</v>
      </c>
      <c r="M31" s="6"/>
      <c r="N31" s="3">
        <v>0</v>
      </c>
      <c r="O31" s="6"/>
      <c r="P31" s="3">
        <v>0</v>
      </c>
      <c r="Q31" s="3"/>
    </row>
    <row r="32" spans="1:17">
      <c r="A32" s="3"/>
      <c r="B32" s="12">
        <v>80</v>
      </c>
      <c r="C32" s="11" t="s">
        <v>24</v>
      </c>
      <c r="D32" s="1" t="s">
        <v>12</v>
      </c>
      <c r="F32" s="3">
        <v>0</v>
      </c>
      <c r="H32" s="3">
        <v>0</v>
      </c>
      <c r="J32" s="3">
        <v>0</v>
      </c>
      <c r="K32" s="6"/>
      <c r="L32" s="3">
        <v>0</v>
      </c>
      <c r="M32" s="6"/>
      <c r="N32" s="3">
        <v>0</v>
      </c>
      <c r="O32" s="6"/>
      <c r="P32" s="3">
        <v>0</v>
      </c>
      <c r="Q32" s="3"/>
    </row>
    <row r="33" spans="1:17">
      <c r="A33" s="3"/>
      <c r="B33" s="12">
        <v>85</v>
      </c>
      <c r="C33" s="11" t="s">
        <v>24</v>
      </c>
      <c r="D33" s="1" t="s">
        <v>11</v>
      </c>
      <c r="F33" s="3">
        <v>0</v>
      </c>
      <c r="H33" s="3">
        <v>0</v>
      </c>
      <c r="J33" s="3">
        <v>0</v>
      </c>
      <c r="K33" s="6"/>
      <c r="L33" s="3">
        <v>0</v>
      </c>
      <c r="M33" s="6"/>
      <c r="N33" s="3">
        <v>0</v>
      </c>
      <c r="O33" s="6"/>
      <c r="P33" s="3">
        <v>0</v>
      </c>
      <c r="Q33" s="3"/>
    </row>
    <row r="34" spans="1:17">
      <c r="A34" s="3"/>
      <c r="B34" s="12">
        <v>90</v>
      </c>
      <c r="C34" s="11" t="s">
        <v>24</v>
      </c>
      <c r="D34" s="1" t="s">
        <v>10</v>
      </c>
      <c r="F34" s="3">
        <v>1</v>
      </c>
      <c r="H34" s="3">
        <v>0</v>
      </c>
      <c r="J34" s="3">
        <v>57703</v>
      </c>
      <c r="K34" s="6"/>
      <c r="L34" s="3">
        <v>130855</v>
      </c>
      <c r="M34" s="6"/>
      <c r="N34" s="3">
        <v>0</v>
      </c>
      <c r="O34" s="6"/>
      <c r="P34" s="3">
        <v>37500</v>
      </c>
      <c r="Q34" s="3"/>
    </row>
    <row r="35" spans="1:17">
      <c r="A35" s="3"/>
      <c r="B35" s="12">
        <v>95</v>
      </c>
      <c r="C35" s="11" t="s">
        <v>24</v>
      </c>
      <c r="D35" s="1" t="s">
        <v>9</v>
      </c>
      <c r="F35" s="3">
        <v>0</v>
      </c>
      <c r="H35" s="3">
        <v>0</v>
      </c>
      <c r="J35" s="3">
        <v>0</v>
      </c>
      <c r="K35" s="6"/>
      <c r="L35" s="3">
        <v>0</v>
      </c>
      <c r="M35" s="6"/>
      <c r="N35" s="3">
        <v>0</v>
      </c>
      <c r="O35" s="6"/>
      <c r="P35" s="3">
        <v>0</v>
      </c>
      <c r="Q35" s="3"/>
    </row>
    <row r="36" spans="1:17">
      <c r="A36" s="7"/>
      <c r="B36" s="194" t="s">
        <v>8</v>
      </c>
      <c r="C36" s="194"/>
      <c r="D36" s="194"/>
      <c r="E36" s="10"/>
      <c r="F36" s="8">
        <v>0</v>
      </c>
      <c r="G36" s="10"/>
      <c r="H36" s="8">
        <v>0</v>
      </c>
      <c r="I36" s="10"/>
      <c r="J36" s="8">
        <v>0</v>
      </c>
      <c r="K36" s="9"/>
      <c r="L36" s="8">
        <v>0</v>
      </c>
      <c r="M36" s="9"/>
      <c r="N36" s="8">
        <v>0</v>
      </c>
      <c r="O36" s="9"/>
      <c r="P36" s="8">
        <v>0</v>
      </c>
      <c r="Q36" s="7"/>
    </row>
    <row r="37" spans="1:17">
      <c r="A37" s="3"/>
      <c r="B37" s="5" t="s">
        <v>7</v>
      </c>
      <c r="C37" s="4"/>
      <c r="D37" s="4"/>
      <c r="F37" s="3">
        <f>SUM(F21:F36)</f>
        <v>138</v>
      </c>
      <c r="H37" s="3">
        <f>SUM(H21:H36)</f>
        <v>252587</v>
      </c>
      <c r="J37" s="3">
        <f>SUM(J21:J36)</f>
        <v>2621564</v>
      </c>
      <c r="K37" s="6"/>
      <c r="L37" s="3">
        <f>SUM(L21:L36)</f>
        <v>7427180</v>
      </c>
      <c r="M37" s="6"/>
      <c r="N37" s="3">
        <f>SUM(N21:N36)</f>
        <v>1878526</v>
      </c>
      <c r="O37" s="6"/>
      <c r="P37" s="3">
        <f>SUM(P21:P36)</f>
        <v>5749086</v>
      </c>
      <c r="Q37" s="3"/>
    </row>
    <row r="38" spans="1:17">
      <c r="A38" s="2"/>
      <c r="L38" s="2"/>
      <c r="P38" s="2"/>
      <c r="Q38" s="2"/>
    </row>
    <row r="39" spans="1:17">
      <c r="A39" s="3"/>
      <c r="B39" s="5" t="s">
        <v>6</v>
      </c>
      <c r="C39" s="4"/>
      <c r="F39" s="3">
        <v>1</v>
      </c>
      <c r="H39" s="3">
        <v>6000</v>
      </c>
      <c r="J39" s="3">
        <v>2660</v>
      </c>
      <c r="K39" s="6"/>
      <c r="L39" s="3">
        <v>53583</v>
      </c>
      <c r="M39" s="6"/>
      <c r="N39" s="3">
        <v>3341</v>
      </c>
      <c r="O39" s="6"/>
      <c r="P39" s="3">
        <v>17547</v>
      </c>
      <c r="Q39" s="3"/>
    </row>
    <row r="40" spans="1:17">
      <c r="A40" s="2"/>
      <c r="L40" s="2"/>
      <c r="P40" s="2"/>
      <c r="Q40" s="2"/>
    </row>
    <row r="41" spans="1:17">
      <c r="A41" s="3"/>
      <c r="B41" s="5" t="s">
        <v>5</v>
      </c>
      <c r="C41" s="4"/>
      <c r="F41" s="3">
        <f>F19+F37+F39</f>
        <v>3166</v>
      </c>
      <c r="H41" s="3">
        <f>H19+H37+H39</f>
        <v>1984160</v>
      </c>
      <c r="J41" s="3">
        <f>J19+J37+J39</f>
        <v>29126641</v>
      </c>
      <c r="L41" s="3">
        <f>L19+L37+L39</f>
        <v>64929878</v>
      </c>
      <c r="N41" s="3">
        <f>N19+N37+N39</f>
        <v>23695039</v>
      </c>
      <c r="P41" s="3">
        <f>P19+P37+P39</f>
        <v>65804378</v>
      </c>
      <c r="Q41" s="3"/>
    </row>
    <row r="42" spans="1:17">
      <c r="A42" s="2"/>
      <c r="L42" s="2"/>
      <c r="Q42" s="2"/>
    </row>
    <row r="43" spans="1:17">
      <c r="A43" s="2"/>
      <c r="L43" s="2"/>
      <c r="Q43" s="2"/>
    </row>
    <row r="44" spans="1:17">
      <c r="A44" s="2"/>
      <c r="B44" s="1" t="s">
        <v>4</v>
      </c>
      <c r="L44" s="2"/>
      <c r="Q44" s="2"/>
    </row>
    <row r="45" spans="1:17">
      <c r="A45" s="2"/>
      <c r="L45" s="2"/>
      <c r="Q45" s="2"/>
    </row>
    <row r="46" spans="1:17">
      <c r="A46" s="2"/>
      <c r="L46" s="2"/>
      <c r="Q46" s="2"/>
    </row>
    <row r="47" spans="1:17">
      <c r="A47" s="2"/>
      <c r="L47" s="2"/>
      <c r="Q47" s="2"/>
    </row>
  </sheetData>
  <mergeCells count="5">
    <mergeCell ref="B36:D36"/>
    <mergeCell ref="P1:Q1"/>
    <mergeCell ref="B5:P5"/>
    <mergeCell ref="B6:P6"/>
    <mergeCell ref="B18:D18"/>
  </mergeCells>
  <printOptions horizontalCentered="1"/>
  <pageMargins left="0.75" right="0.75" top="1" bottom="1" header="0.5" footer="0.5"/>
  <pageSetup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46"/>
  <sheetViews>
    <sheetView topLeftCell="B1" zoomScaleNormal="100" workbookViewId="0">
      <selection activeCell="P1" sqref="P1:Q1"/>
    </sheetView>
  </sheetViews>
  <sheetFormatPr defaultRowHeight="12.75"/>
  <cols>
    <col min="1" max="1" width="2.85546875" style="1" customWidth="1"/>
    <col min="2" max="2" width="4.85546875" style="1" customWidth="1"/>
    <col min="3" max="3" width="1.42578125" style="1" customWidth="1"/>
    <col min="4" max="4" width="3" style="1" customWidth="1"/>
    <col min="5" max="5" width="5" style="1" customWidth="1"/>
    <col min="6" max="6" width="10.7109375" style="1" customWidth="1"/>
    <col min="7" max="7" width="5" style="1" customWidth="1"/>
    <col min="8" max="8" width="13.28515625" style="1" customWidth="1"/>
    <col min="9" max="9" width="5" style="1" customWidth="1"/>
    <col min="10" max="10" width="13.5703125" style="1" customWidth="1"/>
    <col min="11" max="11" width="5" style="1" customWidth="1"/>
    <col min="12" max="12" width="13.7109375" style="1" bestFit="1" customWidth="1"/>
    <col min="13" max="13" width="5" style="1" customWidth="1"/>
    <col min="14" max="14" width="13.5703125" style="1" customWidth="1"/>
    <col min="15" max="15" width="5" style="1" customWidth="1"/>
    <col min="16" max="16" width="15" style="1" customWidth="1"/>
    <col min="17" max="17" width="2.85546875" style="1" customWidth="1"/>
    <col min="18" max="16384" width="9.140625" style="1"/>
  </cols>
  <sheetData>
    <row r="1" spans="1:17">
      <c r="L1" s="4"/>
      <c r="P1" s="196" t="s">
        <v>42</v>
      </c>
      <c r="Q1" s="196"/>
    </row>
    <row r="5" spans="1:17">
      <c r="A5" s="17"/>
      <c r="B5" s="195" t="s">
        <v>502</v>
      </c>
      <c r="C5" s="195"/>
      <c r="D5" s="195"/>
      <c r="E5" s="195"/>
      <c r="F5" s="195"/>
      <c r="G5" s="195"/>
      <c r="H5" s="195"/>
      <c r="I5" s="195"/>
      <c r="J5" s="195"/>
      <c r="K5" s="195"/>
      <c r="L5" s="195"/>
      <c r="M5" s="195"/>
      <c r="N5" s="195"/>
      <c r="O5" s="195"/>
      <c r="P5" s="195"/>
      <c r="Q5" s="17"/>
    </row>
    <row r="6" spans="1:17">
      <c r="A6" s="17"/>
      <c r="B6" s="196" t="s">
        <v>45</v>
      </c>
      <c r="C6" s="196"/>
      <c r="D6" s="196"/>
      <c r="E6" s="196"/>
      <c r="F6" s="196"/>
      <c r="G6" s="196"/>
      <c r="H6" s="196"/>
      <c r="I6" s="196"/>
      <c r="J6" s="196"/>
      <c r="K6" s="196"/>
      <c r="L6" s="196"/>
      <c r="M6" s="196"/>
      <c r="N6" s="196"/>
      <c r="O6" s="196"/>
      <c r="P6" s="196"/>
      <c r="Q6" s="17"/>
    </row>
    <row r="7" spans="1:17">
      <c r="A7" s="17"/>
      <c r="B7" s="18"/>
      <c r="C7" s="18"/>
      <c r="D7" s="17"/>
      <c r="E7" s="17"/>
      <c r="F7" s="18"/>
      <c r="G7" s="18"/>
      <c r="H7" s="18"/>
      <c r="I7" s="18"/>
      <c r="J7" s="18"/>
      <c r="K7" s="18"/>
      <c r="L7" s="17"/>
      <c r="M7" s="18"/>
      <c r="N7" s="11"/>
      <c r="O7" s="18"/>
      <c r="P7" s="11"/>
      <c r="Q7" s="17"/>
    </row>
    <row r="9" spans="1:17">
      <c r="H9" s="11" t="s">
        <v>31</v>
      </c>
    </row>
    <row r="10" spans="1:17">
      <c r="A10" s="11"/>
      <c r="C10" s="11" t="s">
        <v>34</v>
      </c>
      <c r="F10" s="11" t="s">
        <v>33</v>
      </c>
      <c r="H10" s="11" t="s">
        <v>35</v>
      </c>
      <c r="J10" s="11" t="s">
        <v>32</v>
      </c>
      <c r="K10" s="11"/>
      <c r="L10" s="11" t="s">
        <v>31</v>
      </c>
      <c r="M10" s="11"/>
      <c r="N10" s="11" t="s">
        <v>32</v>
      </c>
      <c r="O10" s="11"/>
      <c r="P10" s="11" t="s">
        <v>31</v>
      </c>
      <c r="Q10" s="11"/>
    </row>
    <row r="11" spans="1:17">
      <c r="A11" s="15"/>
      <c r="B11" s="16"/>
      <c r="C11" s="15" t="s">
        <v>28</v>
      </c>
      <c r="D11" s="16"/>
      <c r="E11" s="16"/>
      <c r="F11" s="15" t="s">
        <v>27</v>
      </c>
      <c r="G11" s="16"/>
      <c r="H11" s="15" t="s">
        <v>30</v>
      </c>
      <c r="I11" s="16"/>
      <c r="J11" s="15" t="s">
        <v>29</v>
      </c>
      <c r="K11" s="15"/>
      <c r="L11" s="15" t="s">
        <v>29</v>
      </c>
      <c r="M11" s="15"/>
      <c r="N11" s="15" t="s">
        <v>26</v>
      </c>
      <c r="O11" s="15"/>
      <c r="P11" s="15" t="s">
        <v>26</v>
      </c>
      <c r="Q11" s="15"/>
    </row>
    <row r="13" spans="1:17">
      <c r="A13" s="3"/>
      <c r="B13" s="4">
        <v>1</v>
      </c>
      <c r="C13" s="11" t="s">
        <v>24</v>
      </c>
      <c r="D13" s="14">
        <v>4</v>
      </c>
      <c r="F13" s="3">
        <v>1354</v>
      </c>
      <c r="H13" s="3">
        <v>178662</v>
      </c>
      <c r="J13" s="3">
        <v>5660249</v>
      </c>
      <c r="K13" s="6"/>
      <c r="L13" s="3">
        <v>11367696</v>
      </c>
      <c r="M13" s="6"/>
      <c r="N13" s="3">
        <v>4976342</v>
      </c>
      <c r="O13" s="6"/>
      <c r="P13" s="3">
        <v>13060333</v>
      </c>
      <c r="Q13" s="3"/>
    </row>
    <row r="14" spans="1:17">
      <c r="A14" s="3"/>
      <c r="B14" s="12">
        <v>5</v>
      </c>
      <c r="C14" s="11" t="s">
        <v>24</v>
      </c>
      <c r="D14" s="14">
        <v>9</v>
      </c>
      <c r="F14" s="3">
        <v>1515</v>
      </c>
      <c r="H14" s="3">
        <v>264151</v>
      </c>
      <c r="J14" s="3">
        <v>6123611</v>
      </c>
      <c r="K14" s="6"/>
      <c r="L14" s="3">
        <v>16114721</v>
      </c>
      <c r="M14" s="6"/>
      <c r="N14" s="3">
        <v>5951962</v>
      </c>
      <c r="O14" s="6"/>
      <c r="P14" s="3">
        <v>20804652</v>
      </c>
      <c r="Q14" s="3"/>
    </row>
    <row r="15" spans="1:17">
      <c r="A15" s="3"/>
      <c r="B15" s="12">
        <v>10</v>
      </c>
      <c r="C15" s="11" t="s">
        <v>24</v>
      </c>
      <c r="D15" s="14">
        <v>14</v>
      </c>
      <c r="F15" s="3">
        <v>1142</v>
      </c>
      <c r="H15" s="3">
        <v>719497</v>
      </c>
      <c r="J15" s="3">
        <v>6593998</v>
      </c>
      <c r="K15" s="6"/>
      <c r="L15" s="3">
        <v>18654677</v>
      </c>
      <c r="M15" s="6"/>
      <c r="N15" s="3">
        <v>5815255</v>
      </c>
      <c r="O15" s="6"/>
      <c r="P15" s="3">
        <v>18907915</v>
      </c>
      <c r="Q15" s="3"/>
    </row>
    <row r="16" spans="1:17">
      <c r="A16" s="3"/>
      <c r="B16" s="12">
        <v>15</v>
      </c>
      <c r="C16" s="11" t="s">
        <v>24</v>
      </c>
      <c r="D16" s="14">
        <v>19</v>
      </c>
      <c r="F16" s="3">
        <v>615</v>
      </c>
      <c r="H16" s="3">
        <v>243377</v>
      </c>
      <c r="J16" s="3">
        <v>5016393</v>
      </c>
      <c r="K16" s="6"/>
      <c r="L16" s="3">
        <v>14428435</v>
      </c>
      <c r="M16" s="6"/>
      <c r="N16" s="3">
        <v>3713559</v>
      </c>
      <c r="O16" s="6"/>
      <c r="P16" s="3">
        <v>13277729</v>
      </c>
      <c r="Q16" s="3"/>
    </row>
    <row r="17" spans="1:17">
      <c r="A17" s="3"/>
      <c r="B17" s="12">
        <v>20</v>
      </c>
      <c r="C17" s="11" t="s">
        <v>24</v>
      </c>
      <c r="D17" s="14">
        <v>24</v>
      </c>
      <c r="F17" s="3">
        <v>193</v>
      </c>
      <c r="H17" s="3">
        <v>158387</v>
      </c>
      <c r="J17" s="3">
        <v>1973648</v>
      </c>
      <c r="K17" s="6"/>
      <c r="L17" s="3">
        <v>6216202</v>
      </c>
      <c r="M17" s="6"/>
      <c r="N17" s="3">
        <v>1005255</v>
      </c>
      <c r="O17" s="6"/>
      <c r="P17" s="3">
        <v>4713544</v>
      </c>
      <c r="Q17" s="3"/>
    </row>
    <row r="18" spans="1:17">
      <c r="A18" s="7"/>
      <c r="B18" s="194" t="s">
        <v>8</v>
      </c>
      <c r="C18" s="194"/>
      <c r="D18" s="194"/>
      <c r="E18" s="10"/>
      <c r="F18" s="8">
        <v>57</v>
      </c>
      <c r="G18" s="10"/>
      <c r="H18" s="8">
        <v>2602</v>
      </c>
      <c r="I18" s="10"/>
      <c r="J18" s="8">
        <v>431483</v>
      </c>
      <c r="K18" s="9"/>
      <c r="L18" s="8">
        <v>840657</v>
      </c>
      <c r="M18" s="9"/>
      <c r="N18" s="8">
        <v>619289</v>
      </c>
      <c r="O18" s="9"/>
      <c r="P18" s="8">
        <v>1002682</v>
      </c>
      <c r="Q18" s="7"/>
    </row>
    <row r="19" spans="1:17">
      <c r="A19" s="3"/>
      <c r="B19" s="5" t="s">
        <v>25</v>
      </c>
      <c r="C19" s="5"/>
      <c r="D19" s="5"/>
      <c r="E19" s="5"/>
      <c r="F19" s="3">
        <f>SUM(F13:F18)</f>
        <v>4876</v>
      </c>
      <c r="H19" s="3">
        <f>SUM(H13:H18)</f>
        <v>1566676</v>
      </c>
      <c r="J19" s="3">
        <f>SUM(J13:J18)</f>
        <v>25799382</v>
      </c>
      <c r="K19" s="6"/>
      <c r="L19" s="3">
        <f>SUM(L13:L18)</f>
        <v>67622388</v>
      </c>
      <c r="M19" s="6"/>
      <c r="N19" s="3">
        <f>SUM(N13:N18)</f>
        <v>22081662</v>
      </c>
      <c r="O19" s="6"/>
      <c r="P19" s="3">
        <f>SUM(P13:P18)</f>
        <v>71766855</v>
      </c>
      <c r="Q19" s="3"/>
    </row>
    <row r="20" spans="1:17">
      <c r="A20" s="3"/>
      <c r="F20" s="6"/>
      <c r="J20" s="3"/>
      <c r="K20" s="6"/>
      <c r="L20" s="3"/>
      <c r="M20" s="6"/>
      <c r="N20" s="3"/>
      <c r="O20" s="6"/>
      <c r="P20" s="3"/>
      <c r="Q20" s="3"/>
    </row>
    <row r="21" spans="1:17">
      <c r="A21" s="3"/>
      <c r="B21" s="13">
        <v>25</v>
      </c>
      <c r="C21" s="11" t="s">
        <v>24</v>
      </c>
      <c r="D21" s="1" t="s">
        <v>23</v>
      </c>
      <c r="F21" s="3">
        <v>116</v>
      </c>
      <c r="H21" s="3">
        <v>210025</v>
      </c>
      <c r="J21" s="3">
        <v>1738253</v>
      </c>
      <c r="K21" s="6"/>
      <c r="L21" s="3">
        <v>4593547</v>
      </c>
      <c r="M21" s="6"/>
      <c r="N21" s="3">
        <v>1014550</v>
      </c>
      <c r="O21" s="6"/>
      <c r="P21" s="3">
        <v>3745045</v>
      </c>
      <c r="Q21" s="3"/>
    </row>
    <row r="22" spans="1:17">
      <c r="A22" s="3"/>
      <c r="B22" s="12">
        <v>30</v>
      </c>
      <c r="C22" s="11" t="s">
        <v>24</v>
      </c>
      <c r="D22" s="1" t="s">
        <v>22</v>
      </c>
      <c r="F22" s="3">
        <v>63</v>
      </c>
      <c r="H22" s="3">
        <v>71399</v>
      </c>
      <c r="J22" s="3">
        <v>869609</v>
      </c>
      <c r="K22" s="6"/>
      <c r="L22" s="3">
        <v>3159379</v>
      </c>
      <c r="M22" s="6"/>
      <c r="N22" s="3">
        <v>640265</v>
      </c>
      <c r="O22" s="6"/>
      <c r="P22" s="3">
        <v>2364874</v>
      </c>
      <c r="Q22" s="3"/>
    </row>
    <row r="23" spans="1:17">
      <c r="A23" s="3"/>
      <c r="B23" s="12">
        <v>35</v>
      </c>
      <c r="C23" s="11" t="s">
        <v>24</v>
      </c>
      <c r="D23" s="1" t="s">
        <v>21</v>
      </c>
      <c r="F23" s="3">
        <v>35</v>
      </c>
      <c r="H23" s="3">
        <v>39000</v>
      </c>
      <c r="J23" s="3">
        <v>819046</v>
      </c>
      <c r="K23" s="6"/>
      <c r="L23" s="3">
        <v>2421708</v>
      </c>
      <c r="M23" s="6"/>
      <c r="N23" s="3">
        <v>395443</v>
      </c>
      <c r="O23" s="6"/>
      <c r="P23" s="3">
        <v>1451857</v>
      </c>
      <c r="Q23" s="3"/>
    </row>
    <row r="24" spans="1:17">
      <c r="A24" s="3"/>
      <c r="B24" s="12">
        <v>40</v>
      </c>
      <c r="C24" s="11" t="s">
        <v>24</v>
      </c>
      <c r="D24" s="1" t="s">
        <v>20</v>
      </c>
      <c r="F24" s="3">
        <v>23</v>
      </c>
      <c r="H24" s="3">
        <v>21000</v>
      </c>
      <c r="J24" s="3">
        <v>606765</v>
      </c>
      <c r="K24" s="6"/>
      <c r="L24" s="3">
        <v>1595930</v>
      </c>
      <c r="M24" s="6"/>
      <c r="N24" s="3">
        <v>303590</v>
      </c>
      <c r="O24" s="6"/>
      <c r="P24" s="3">
        <v>1016334</v>
      </c>
      <c r="Q24" s="3"/>
    </row>
    <row r="25" spans="1:17">
      <c r="A25" s="3"/>
      <c r="B25" s="12">
        <v>45</v>
      </c>
      <c r="C25" s="11" t="s">
        <v>24</v>
      </c>
      <c r="D25" s="1" t="s">
        <v>19</v>
      </c>
      <c r="F25" s="3">
        <v>6</v>
      </c>
      <c r="H25" s="3">
        <v>6000</v>
      </c>
      <c r="J25" s="3">
        <v>110270</v>
      </c>
      <c r="K25" s="6"/>
      <c r="L25" s="3">
        <v>605722</v>
      </c>
      <c r="M25" s="6"/>
      <c r="N25" s="3">
        <v>100894</v>
      </c>
      <c r="O25" s="6"/>
      <c r="P25" s="3">
        <v>473303</v>
      </c>
      <c r="Q25" s="3"/>
    </row>
    <row r="26" spans="1:17">
      <c r="A26" s="3"/>
      <c r="B26" s="12">
        <v>50</v>
      </c>
      <c r="C26" s="11" t="s">
        <v>24</v>
      </c>
      <c r="D26" s="1" t="s">
        <v>18</v>
      </c>
      <c r="F26" s="3">
        <v>11</v>
      </c>
      <c r="H26" s="3">
        <v>6000</v>
      </c>
      <c r="J26" s="3">
        <v>213681</v>
      </c>
      <c r="K26" s="6"/>
      <c r="L26" s="3">
        <v>922390</v>
      </c>
      <c r="M26" s="6"/>
      <c r="N26" s="3">
        <v>115986</v>
      </c>
      <c r="O26" s="6"/>
      <c r="P26" s="3">
        <v>720895</v>
      </c>
      <c r="Q26" s="3"/>
    </row>
    <row r="27" spans="1:17">
      <c r="A27" s="3"/>
      <c r="B27" s="12">
        <v>55</v>
      </c>
      <c r="C27" s="11" t="s">
        <v>24</v>
      </c>
      <c r="D27" s="1" t="s">
        <v>17</v>
      </c>
      <c r="F27" s="3">
        <v>5</v>
      </c>
      <c r="H27" s="3">
        <v>12000</v>
      </c>
      <c r="J27" s="3">
        <v>157344</v>
      </c>
      <c r="K27" s="6"/>
      <c r="L27" s="3">
        <v>481503</v>
      </c>
      <c r="M27" s="6"/>
      <c r="N27" s="3">
        <v>20559</v>
      </c>
      <c r="O27" s="6"/>
      <c r="P27" s="3">
        <v>182901</v>
      </c>
      <c r="Q27" s="3"/>
    </row>
    <row r="28" spans="1:17">
      <c r="A28" s="3"/>
      <c r="B28" s="12">
        <v>60</v>
      </c>
      <c r="C28" s="11" t="s">
        <v>24</v>
      </c>
      <c r="D28" s="1" t="s">
        <v>16</v>
      </c>
      <c r="F28" s="3">
        <v>3</v>
      </c>
      <c r="H28" s="3">
        <v>0</v>
      </c>
      <c r="J28" s="3">
        <v>21512</v>
      </c>
      <c r="K28" s="6"/>
      <c r="L28" s="3">
        <v>310045</v>
      </c>
      <c r="M28" s="6"/>
      <c r="N28" s="3">
        <v>19589</v>
      </c>
      <c r="O28" s="6"/>
      <c r="P28" s="3">
        <v>200747</v>
      </c>
      <c r="Q28" s="3"/>
    </row>
    <row r="29" spans="1:17">
      <c r="A29" s="3"/>
      <c r="B29" s="12">
        <v>65</v>
      </c>
      <c r="C29" s="11" t="s">
        <v>24</v>
      </c>
      <c r="D29" s="1" t="s">
        <v>15</v>
      </c>
      <c r="F29" s="3">
        <v>3</v>
      </c>
      <c r="H29" s="3">
        <v>6000</v>
      </c>
      <c r="J29" s="3">
        <v>115493</v>
      </c>
      <c r="K29" s="6"/>
      <c r="L29" s="3">
        <v>163115</v>
      </c>
      <c r="M29" s="6"/>
      <c r="N29" s="3">
        <v>63614</v>
      </c>
      <c r="O29" s="6"/>
      <c r="P29" s="3">
        <v>85777</v>
      </c>
      <c r="Q29" s="3"/>
    </row>
    <row r="30" spans="1:17">
      <c r="A30" s="3"/>
      <c r="B30" s="12">
        <v>70</v>
      </c>
      <c r="C30" s="11" t="s">
        <v>24</v>
      </c>
      <c r="D30" s="1" t="s">
        <v>14</v>
      </c>
      <c r="F30" s="3">
        <v>2</v>
      </c>
      <c r="H30" s="3">
        <v>0</v>
      </c>
      <c r="J30" s="3">
        <v>0</v>
      </c>
      <c r="K30" s="6"/>
      <c r="L30" s="3">
        <v>223847</v>
      </c>
      <c r="M30" s="6"/>
      <c r="N30" s="3">
        <v>790</v>
      </c>
      <c r="O30" s="6"/>
      <c r="P30" s="3">
        <v>711061</v>
      </c>
      <c r="Q30" s="3"/>
    </row>
    <row r="31" spans="1:17">
      <c r="A31" s="3"/>
      <c r="B31" s="12">
        <v>75</v>
      </c>
      <c r="C31" s="11" t="s">
        <v>24</v>
      </c>
      <c r="D31" s="1" t="s">
        <v>13</v>
      </c>
      <c r="F31" s="3">
        <v>0</v>
      </c>
      <c r="H31" s="3">
        <v>0</v>
      </c>
      <c r="J31" s="3">
        <v>0</v>
      </c>
      <c r="K31" s="6"/>
      <c r="L31" s="3">
        <v>0</v>
      </c>
      <c r="M31" s="6"/>
      <c r="N31" s="3">
        <v>0</v>
      </c>
      <c r="O31" s="6"/>
      <c r="P31" s="3">
        <v>0</v>
      </c>
      <c r="Q31" s="3"/>
    </row>
    <row r="32" spans="1:17">
      <c r="A32" s="3"/>
      <c r="B32" s="12">
        <v>80</v>
      </c>
      <c r="C32" s="11" t="s">
        <v>24</v>
      </c>
      <c r="D32" s="1" t="s">
        <v>12</v>
      </c>
      <c r="F32" s="3">
        <v>0</v>
      </c>
      <c r="H32" s="3">
        <v>0</v>
      </c>
      <c r="J32" s="3">
        <v>0</v>
      </c>
      <c r="K32" s="6"/>
      <c r="L32" s="3">
        <v>0</v>
      </c>
      <c r="M32" s="6"/>
      <c r="N32" s="3">
        <v>0</v>
      </c>
      <c r="O32" s="6"/>
      <c r="P32" s="3">
        <v>0</v>
      </c>
      <c r="Q32" s="3"/>
    </row>
    <row r="33" spans="1:17">
      <c r="A33" s="3"/>
      <c r="B33" s="12">
        <v>85</v>
      </c>
      <c r="C33" s="11" t="s">
        <v>24</v>
      </c>
      <c r="D33" s="1" t="s">
        <v>11</v>
      </c>
      <c r="F33" s="3">
        <v>0</v>
      </c>
      <c r="H33" s="3">
        <v>0</v>
      </c>
      <c r="J33" s="3">
        <v>0</v>
      </c>
      <c r="K33" s="6"/>
      <c r="L33" s="3">
        <v>0</v>
      </c>
      <c r="M33" s="6"/>
      <c r="N33" s="3">
        <v>0</v>
      </c>
      <c r="O33" s="6"/>
      <c r="P33" s="3">
        <v>0</v>
      </c>
      <c r="Q33" s="3"/>
    </row>
    <row r="34" spans="1:17">
      <c r="A34" s="3"/>
      <c r="B34" s="12">
        <v>90</v>
      </c>
      <c r="C34" s="11" t="s">
        <v>24</v>
      </c>
      <c r="D34" s="1" t="s">
        <v>10</v>
      </c>
      <c r="F34" s="3">
        <v>0</v>
      </c>
      <c r="H34" s="3">
        <v>0</v>
      </c>
      <c r="J34" s="3">
        <v>0</v>
      </c>
      <c r="K34" s="6"/>
      <c r="L34" s="3">
        <v>0</v>
      </c>
      <c r="M34" s="6"/>
      <c r="N34" s="3">
        <v>0</v>
      </c>
      <c r="O34" s="6"/>
      <c r="P34" s="3">
        <v>0</v>
      </c>
      <c r="Q34" s="3"/>
    </row>
    <row r="35" spans="1:17">
      <c r="A35" s="3"/>
      <c r="B35" s="12">
        <v>95</v>
      </c>
      <c r="C35" s="11" t="s">
        <v>24</v>
      </c>
      <c r="D35" s="1" t="s">
        <v>9</v>
      </c>
      <c r="F35" s="3">
        <v>0</v>
      </c>
      <c r="H35" s="3">
        <v>0</v>
      </c>
      <c r="J35" s="3">
        <v>0</v>
      </c>
      <c r="K35" s="6"/>
      <c r="L35" s="3">
        <v>0</v>
      </c>
      <c r="M35" s="6"/>
      <c r="N35" s="3">
        <v>0</v>
      </c>
      <c r="O35" s="6"/>
      <c r="P35" s="3">
        <v>0</v>
      </c>
      <c r="Q35" s="3"/>
    </row>
    <row r="36" spans="1:17">
      <c r="A36" s="7"/>
      <c r="B36" s="194" t="s">
        <v>8</v>
      </c>
      <c r="C36" s="194"/>
      <c r="D36" s="194"/>
      <c r="E36" s="10"/>
      <c r="F36" s="8">
        <v>3</v>
      </c>
      <c r="G36" s="10"/>
      <c r="H36" s="8">
        <v>0</v>
      </c>
      <c r="I36" s="10"/>
      <c r="J36" s="8">
        <v>10874</v>
      </c>
      <c r="K36" s="9"/>
      <c r="L36" s="8">
        <v>176547</v>
      </c>
      <c r="M36" s="9"/>
      <c r="N36" s="8">
        <v>33876</v>
      </c>
      <c r="O36" s="9"/>
      <c r="P36" s="8">
        <v>148181</v>
      </c>
      <c r="Q36" s="7"/>
    </row>
    <row r="37" spans="1:17">
      <c r="A37" s="3"/>
      <c r="B37" s="5" t="s">
        <v>7</v>
      </c>
      <c r="C37" s="4"/>
      <c r="D37" s="4"/>
      <c r="F37" s="3">
        <f>SUM(F21:F36)</f>
        <v>270</v>
      </c>
      <c r="H37" s="3">
        <f>SUM(H21:H36)</f>
        <v>371424</v>
      </c>
      <c r="J37" s="3">
        <f>SUM(J21:J36)</f>
        <v>4662847</v>
      </c>
      <c r="K37" s="6"/>
      <c r="L37" s="3">
        <f>SUM(L21:L36)</f>
        <v>14653733</v>
      </c>
      <c r="M37" s="6"/>
      <c r="N37" s="3">
        <f>SUM(N21:N36)</f>
        <v>2709156</v>
      </c>
      <c r="O37" s="6"/>
      <c r="P37" s="3">
        <f>SUM(P21:P36)</f>
        <v>11100975</v>
      </c>
      <c r="Q37" s="3"/>
    </row>
    <row r="38" spans="1:17">
      <c r="A38" s="2"/>
      <c r="L38" s="2"/>
      <c r="P38" s="2"/>
      <c r="Q38" s="2"/>
    </row>
    <row r="39" spans="1:17">
      <c r="A39" s="3"/>
      <c r="B39" s="5" t="s">
        <v>6</v>
      </c>
      <c r="C39" s="4"/>
      <c r="F39" s="3">
        <v>4</v>
      </c>
      <c r="H39" s="3">
        <v>6000</v>
      </c>
      <c r="J39" s="3">
        <v>27643</v>
      </c>
      <c r="K39" s="6"/>
      <c r="L39" s="3">
        <v>2658166</v>
      </c>
      <c r="M39" s="6"/>
      <c r="N39" s="3">
        <v>410746</v>
      </c>
      <c r="O39" s="6"/>
      <c r="P39" s="3">
        <v>1653958</v>
      </c>
      <c r="Q39" s="3"/>
    </row>
    <row r="40" spans="1:17">
      <c r="A40" s="2"/>
      <c r="L40" s="2"/>
      <c r="P40" s="2"/>
      <c r="Q40" s="2"/>
    </row>
    <row r="41" spans="1:17">
      <c r="A41" s="3"/>
      <c r="B41" s="5" t="s">
        <v>5</v>
      </c>
      <c r="C41" s="4"/>
      <c r="F41" s="3">
        <f>F19+F37+F39</f>
        <v>5150</v>
      </c>
      <c r="H41" s="3">
        <f>H19+H37+H39</f>
        <v>1944100</v>
      </c>
      <c r="J41" s="3">
        <f>J19+J37+J39</f>
        <v>30489872</v>
      </c>
      <c r="L41" s="3">
        <f>L19+L37+L39</f>
        <v>84934287</v>
      </c>
      <c r="N41" s="3">
        <f>N19+N37+N39</f>
        <v>25201564</v>
      </c>
      <c r="P41" s="3">
        <f>P19+P37+P39</f>
        <v>84521788</v>
      </c>
      <c r="Q41" s="3"/>
    </row>
    <row r="42" spans="1:17">
      <c r="A42" s="2"/>
      <c r="L42" s="2"/>
      <c r="Q42" s="2"/>
    </row>
    <row r="43" spans="1:17">
      <c r="A43" s="2"/>
      <c r="L43" s="2"/>
      <c r="Q43" s="2"/>
    </row>
    <row r="44" spans="1:17">
      <c r="A44" s="2"/>
      <c r="B44" s="1" t="s">
        <v>4</v>
      </c>
      <c r="L44" s="2"/>
      <c r="Q44" s="2"/>
    </row>
    <row r="45" spans="1:17">
      <c r="A45" s="2"/>
      <c r="L45" s="2"/>
      <c r="Q45" s="2"/>
    </row>
    <row r="46" spans="1:17">
      <c r="A46" s="2"/>
      <c r="L46" s="2"/>
      <c r="Q46" s="2"/>
    </row>
  </sheetData>
  <mergeCells count="5">
    <mergeCell ref="B36:D36"/>
    <mergeCell ref="P1:Q1"/>
    <mergeCell ref="B5:P5"/>
    <mergeCell ref="B6:P6"/>
    <mergeCell ref="B18:D18"/>
  </mergeCells>
  <printOptions horizontalCentered="1"/>
  <pageMargins left="0.75" right="0.75" top="1" bottom="1" header="0.5" footer="0.5"/>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Exh1.1</vt:lpstr>
      <vt:lpstr>Exh1.4-1.6</vt:lpstr>
      <vt:lpstr>Exh2.1</vt:lpstr>
      <vt:lpstr>Exh3.1</vt:lpstr>
      <vt:lpstr>Exh4</vt:lpstr>
      <vt:lpstr>Exh5</vt:lpstr>
      <vt:lpstr>Exh6</vt:lpstr>
      <vt:lpstr>Exh7</vt:lpstr>
      <vt:lpstr>Exh8</vt:lpstr>
      <vt:lpstr>Exh9</vt:lpstr>
      <vt:lpstr>Exh11</vt:lpstr>
      <vt:lpstr>Exh12</vt:lpstr>
      <vt:lpstr>Exh13</vt:lpstr>
      <vt:lpstr>Exh14</vt:lpstr>
      <vt:lpstr>Exh15</vt:lpstr>
      <vt:lpstr>Notice</vt:lpstr>
      <vt:lpstr>'Exh14'!Print_Area</vt:lpstr>
    </vt:vector>
  </TitlesOfParts>
  <Company>WCIRB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WCIRB Actuarial Services</dc:creator>
  <cp:lastModifiedBy>Duc Ta</cp:lastModifiedBy>
  <cp:lastPrinted>2018-06-26T22:11:22Z</cp:lastPrinted>
  <dcterms:created xsi:type="dcterms:W3CDTF">2017-06-21T17:35:32Z</dcterms:created>
  <dcterms:modified xsi:type="dcterms:W3CDTF">2021-07-30T23:33:54Z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f8a7aa-03d8-4d7e-81ce-cbbd96e8ad1d_Enabled">
    <vt:lpwstr>true</vt:lpwstr>
  </property>
  <property fmtid="{D5CDD505-2E9C-101B-9397-08002B2CF9AE}" pid="3" name="MSIP_Label_39f8a7aa-03d8-4d7e-81ce-cbbd96e8ad1d_SetDate">
    <vt:lpwstr>2021-06-25T02:28:40Z</vt:lpwstr>
  </property>
  <property fmtid="{D5CDD505-2E9C-101B-9397-08002B2CF9AE}" pid="4" name="MSIP_Label_39f8a7aa-03d8-4d7e-81ce-cbbd96e8ad1d_Method">
    <vt:lpwstr>Standard</vt:lpwstr>
  </property>
  <property fmtid="{D5CDD505-2E9C-101B-9397-08002B2CF9AE}" pid="5" name="MSIP_Label_39f8a7aa-03d8-4d7e-81ce-cbbd96e8ad1d_Name">
    <vt:lpwstr>General</vt:lpwstr>
  </property>
  <property fmtid="{D5CDD505-2E9C-101B-9397-08002B2CF9AE}" pid="6" name="MSIP_Label_39f8a7aa-03d8-4d7e-81ce-cbbd96e8ad1d_SiteId">
    <vt:lpwstr>ee890d36-04de-4fa7-b4c3-bda5c1b65710</vt:lpwstr>
  </property>
  <property fmtid="{D5CDD505-2E9C-101B-9397-08002B2CF9AE}" pid="7" name="MSIP_Label_39f8a7aa-03d8-4d7e-81ce-cbbd96e8ad1d_ActionId">
    <vt:lpwstr>e0674209-8c7f-41a9-9e62-92f065ef4137</vt:lpwstr>
  </property>
  <property fmtid="{D5CDD505-2E9C-101B-9397-08002B2CF9AE}" pid="8" name="MSIP_Label_39f8a7aa-03d8-4d7e-81ce-cbbd96e8ad1d_ContentBits">
    <vt:lpwstr>0</vt:lpwstr>
  </property>
</Properties>
</file>