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11759_1_New\2020_Report\Exhibits\PDF\"/>
    </mc:Choice>
  </mc:AlternateContent>
  <bookViews>
    <workbookView xWindow="0" yWindow="0" windowWidth="28800" windowHeight="11235" tabRatio="749"/>
  </bookViews>
  <sheets>
    <sheet name="Exh1.1" sheetId="19" r:id="rId1"/>
    <sheet name="Exh1.4-1.6" sheetId="18" r:id="rId2"/>
    <sheet name="Exh2.1" sheetId="17" r:id="rId3"/>
    <sheet name="Exh3.1" sheetId="10" r:id="rId4"/>
    <sheet name="Exh4" sheetId="4" r:id="rId5"/>
    <sheet name="Exh5" sheetId="5" r:id="rId6"/>
    <sheet name="Exh6" sheetId="6" r:id="rId7"/>
    <sheet name="Exh7" sheetId="7" r:id="rId8"/>
    <sheet name="Exh8" sheetId="8" r:id="rId9"/>
    <sheet name="Exh9" sheetId="9" r:id="rId10"/>
    <sheet name="Exh11" sheetId="11" r:id="rId11"/>
    <sheet name="Exh12" sheetId="16" r:id="rId12"/>
    <sheet name="Exh13" sheetId="12" r:id="rId13"/>
    <sheet name="Exh14" sheetId="13" r:id="rId14"/>
    <sheet name="Exh15" sheetId="14" r:id="rId15"/>
    <sheet name="Notice" sheetId="20" r:id="rId16"/>
  </sheets>
  <externalReferences>
    <externalReference r:id="rId17"/>
  </externalReferences>
  <definedNames>
    <definedName name="Incurred_Indemnity">'[1]PDR Intervals'!$F$1:$F$122</definedName>
    <definedName name="Incurred_Medical">'[1]PDR Intervals'!$H$1:$H$122</definedName>
    <definedName name="Number_of_Claims">'[1]PDR Intervals'!$C$1:$C$122</definedName>
    <definedName name="Paid_Indemnity">'[1]PDR Intervals'!$E$1:$E$122</definedName>
    <definedName name="Paid_Medical">'[1]PDR Intervals'!$G$1:$G$122</definedName>
    <definedName name="PDRInterval">'[1]PDR Intervals'!$B$1:$B$122</definedName>
    <definedName name="TypeOfInjury">'[1]PDR Intervals'!$I$1:$I$122</definedName>
    <definedName name="Voucher_VR">'[1]PDR Intervals'!$D$1:$D$122</definedName>
  </definedNames>
  <calcPr calcId="162913"/>
</workbook>
</file>

<file path=xl/calcChain.xml><?xml version="1.0" encoding="utf-8"?>
<calcChain xmlns="http://schemas.openxmlformats.org/spreadsheetml/2006/main">
  <c r="AH53" i="16" l="1"/>
  <c r="AH55" i="16" l="1"/>
  <c r="AH48" i="16"/>
  <c r="AH24" i="16"/>
  <c r="AH23" i="16"/>
  <c r="AH25" i="16" s="1"/>
  <c r="AF24" i="16"/>
  <c r="AF23" i="16"/>
  <c r="AF25" i="16" s="1"/>
  <c r="AD24" i="16"/>
  <c r="AD23" i="16"/>
  <c r="AB24" i="16"/>
  <c r="AB23" i="16"/>
  <c r="Z24" i="16"/>
  <c r="Z23" i="16"/>
  <c r="Z25" i="16" s="1"/>
  <c r="X24" i="16"/>
  <c r="X23" i="16"/>
  <c r="V24" i="16"/>
  <c r="V23" i="16"/>
  <c r="T24" i="16"/>
  <c r="T23" i="16"/>
  <c r="T25" i="16" s="1"/>
  <c r="R24" i="16"/>
  <c r="R23" i="16"/>
  <c r="P24" i="16"/>
  <c r="P23" i="16"/>
  <c r="P25" i="16" s="1"/>
  <c r="N24" i="16"/>
  <c r="N23" i="16"/>
  <c r="L24" i="16"/>
  <c r="L23" i="16"/>
  <c r="N25" i="16" l="1"/>
  <c r="X25" i="16"/>
  <c r="AD25" i="16"/>
  <c r="R25" i="16"/>
  <c r="V25" i="16"/>
  <c r="AB25" i="16"/>
  <c r="U12" i="11" l="1"/>
  <c r="U10" i="11"/>
  <c r="Q12" i="11"/>
  <c r="Q10" i="11"/>
  <c r="M12" i="11"/>
  <c r="M10" i="11"/>
  <c r="I12" i="11"/>
  <c r="I10" i="11"/>
  <c r="E12" i="11"/>
  <c r="E10" i="11"/>
  <c r="B27" i="18" l="1"/>
  <c r="F37" i="13" l="1"/>
  <c r="H61" i="13"/>
  <c r="D61" i="13"/>
  <c r="F57" i="13" s="1"/>
  <c r="H83" i="12"/>
  <c r="D83" i="12"/>
  <c r="F20" i="12" s="1"/>
  <c r="F48" i="13"/>
  <c r="F54" i="13"/>
  <c r="F28" i="13"/>
  <c r="F29" i="13"/>
  <c r="F35" i="13"/>
  <c r="F27" i="13"/>
  <c r="F22" i="13"/>
  <c r="F18" i="13"/>
  <c r="F32" i="13"/>
  <c r="F12" i="12"/>
  <c r="F60" i="12"/>
  <c r="F44" i="12"/>
  <c r="F54" i="12"/>
  <c r="F80" i="12"/>
  <c r="F78" i="12"/>
  <c r="F69" i="12"/>
  <c r="F37" i="12"/>
  <c r="F29" i="12"/>
  <c r="F13" i="12"/>
  <c r="F64" i="12"/>
  <c r="F48" i="12"/>
  <c r="F24" i="12"/>
  <c r="F16" i="12"/>
  <c r="F8" i="12"/>
  <c r="F35" i="12"/>
  <c r="F6" i="12"/>
  <c r="F39" i="12"/>
  <c r="F38" i="12"/>
  <c r="F30" i="12"/>
  <c r="F7" i="12"/>
  <c r="F73" i="12"/>
  <c r="F57" i="12"/>
  <c r="F49" i="12"/>
  <c r="F41" i="12"/>
  <c r="F79" i="12"/>
  <c r="F74" i="12"/>
  <c r="F58" i="12"/>
  <c r="F50" i="12"/>
  <c r="F42" i="12"/>
  <c r="F71" i="12"/>
  <c r="F63" i="12"/>
  <c r="F31" i="12"/>
  <c r="F15" i="12"/>
  <c r="F18" i="12"/>
  <c r="F52" i="12"/>
  <c r="F56" i="12"/>
  <c r="F70" i="12"/>
  <c r="F76" i="12"/>
  <c r="F9" i="12"/>
  <c r="F21" i="12"/>
  <c r="F43" i="12"/>
  <c r="F61" i="12"/>
  <c r="F67" i="12"/>
  <c r="F75" i="12"/>
  <c r="F10" i="12"/>
  <c r="F36" i="12"/>
  <c r="F27" i="12"/>
  <c r="R35" i="16"/>
  <c r="R45" i="16" s="1"/>
  <c r="P35" i="16"/>
  <c r="P45" i="16" s="1"/>
  <c r="N35" i="16"/>
  <c r="N45" i="16" s="1"/>
  <c r="L35" i="16"/>
  <c r="L45" i="16" s="1"/>
  <c r="R29" i="16"/>
  <c r="P29" i="16"/>
  <c r="N29" i="16"/>
  <c r="L29" i="16"/>
  <c r="L25" i="16"/>
  <c r="R20" i="16"/>
  <c r="P20" i="16"/>
  <c r="N20" i="16"/>
  <c r="L20" i="16"/>
  <c r="R15" i="16"/>
  <c r="P15" i="16"/>
  <c r="N15" i="16"/>
  <c r="L15" i="16"/>
  <c r="T15" i="16"/>
  <c r="V15" i="16"/>
  <c r="X15" i="16"/>
  <c r="Z15" i="16"/>
  <c r="AB15" i="16"/>
  <c r="AD15" i="16"/>
  <c r="AF15" i="16"/>
  <c r="AH15" i="16"/>
  <c r="T20" i="16"/>
  <c r="V20" i="16"/>
  <c r="X20" i="16"/>
  <c r="Z20" i="16"/>
  <c r="AB20" i="16"/>
  <c r="AD20" i="16"/>
  <c r="AF20" i="16"/>
  <c r="AH20" i="16"/>
  <c r="AD29" i="16"/>
  <c r="AF29" i="16"/>
  <c r="T29" i="16"/>
  <c r="V29" i="16"/>
  <c r="X29" i="16"/>
  <c r="Z29" i="16"/>
  <c r="AH29" i="16"/>
  <c r="T35" i="16"/>
  <c r="T45" i="16" s="1"/>
  <c r="V35" i="16"/>
  <c r="V45" i="16" s="1"/>
  <c r="X35" i="16"/>
  <c r="Z35" i="16"/>
  <c r="AB35" i="16"/>
  <c r="AD35" i="16"/>
  <c r="AF35" i="16"/>
  <c r="AH35" i="16"/>
  <c r="X45" i="16"/>
  <c r="Z45" i="16"/>
  <c r="AB45" i="16"/>
  <c r="AD45" i="16"/>
  <c r="AF45" i="16"/>
  <c r="AH45" i="16"/>
  <c r="H35" i="16"/>
  <c r="H45" i="16"/>
  <c r="H20" i="16"/>
  <c r="H15" i="16"/>
  <c r="H24" i="16"/>
  <c r="H25" i="16" s="1"/>
  <c r="H23" i="16"/>
  <c r="H29" i="16" s="1"/>
  <c r="N5" i="16"/>
  <c r="P5" i="16" s="1"/>
  <c r="R5" i="16" s="1"/>
  <c r="T5" i="16" s="1"/>
  <c r="V5" i="16" s="1"/>
  <c r="X5" i="16" s="1"/>
  <c r="Z5" i="16" s="1"/>
  <c r="AB5" i="16" s="1"/>
  <c r="AD5" i="16" s="1"/>
  <c r="AF5" i="16" s="1"/>
  <c r="AH5" i="16" s="1"/>
  <c r="AB29" i="16"/>
  <c r="P16" i="17"/>
  <c r="O16" i="17"/>
  <c r="N16" i="17"/>
  <c r="L16" i="17"/>
  <c r="K16" i="17"/>
  <c r="J16" i="17"/>
  <c r="H16" i="17"/>
  <c r="G16" i="17"/>
  <c r="F16" i="17"/>
  <c r="D16" i="17"/>
  <c r="G86" i="18"/>
  <c r="G61" i="18"/>
  <c r="G24" i="18"/>
  <c r="H24" i="18"/>
  <c r="I24" i="18"/>
  <c r="J24" i="18"/>
  <c r="K24" i="18"/>
  <c r="C16" i="17"/>
  <c r="B16" i="17"/>
  <c r="H86" i="18"/>
  <c r="H61" i="18"/>
  <c r="J51" i="16"/>
  <c r="J43" i="16"/>
  <c r="J41" i="16"/>
  <c r="J39" i="16"/>
  <c r="J37" i="16"/>
  <c r="J34" i="16"/>
  <c r="J33" i="16"/>
  <c r="J35" i="16" s="1"/>
  <c r="J27" i="16"/>
  <c r="J19" i="16"/>
  <c r="J18" i="16"/>
  <c r="J14" i="16"/>
  <c r="J13" i="16"/>
  <c r="J24" i="16"/>
  <c r="V15" i="11"/>
  <c r="T15" i="11"/>
  <c r="R15" i="11"/>
  <c r="P15" i="11"/>
  <c r="N15" i="11"/>
  <c r="L15" i="11"/>
  <c r="J15" i="11"/>
  <c r="H15" i="11"/>
  <c r="F15" i="11"/>
  <c r="D15" i="11"/>
  <c r="J15" i="14"/>
  <c r="K61" i="18"/>
  <c r="J61" i="18"/>
  <c r="I61" i="18"/>
  <c r="K86" i="18"/>
  <c r="J86" i="18"/>
  <c r="I86" i="18"/>
  <c r="D86" i="18"/>
  <c r="F84" i="18" s="1"/>
  <c r="D61" i="18"/>
  <c r="F53" i="18" s="1"/>
  <c r="H16" i="10"/>
  <c r="P19" i="4"/>
  <c r="N19" i="4"/>
  <c r="L19" i="4"/>
  <c r="J19" i="4"/>
  <c r="H19" i="4"/>
  <c r="F19" i="4"/>
  <c r="P19" i="5"/>
  <c r="N19" i="5"/>
  <c r="L19" i="5"/>
  <c r="J19" i="5"/>
  <c r="H19" i="5"/>
  <c r="F19" i="5"/>
  <c r="P19" i="6"/>
  <c r="N19" i="6"/>
  <c r="L19" i="6"/>
  <c r="J19" i="6"/>
  <c r="H19" i="6"/>
  <c r="F19" i="6"/>
  <c r="P19" i="7"/>
  <c r="N19" i="7"/>
  <c r="L19" i="7"/>
  <c r="J19" i="7"/>
  <c r="H19" i="7"/>
  <c r="F19" i="7"/>
  <c r="P19" i="8"/>
  <c r="N19" i="8"/>
  <c r="L19" i="8"/>
  <c r="J19" i="8"/>
  <c r="H19" i="8"/>
  <c r="F19" i="8"/>
  <c r="P19" i="9"/>
  <c r="N19" i="9"/>
  <c r="L19" i="9"/>
  <c r="J19" i="9"/>
  <c r="H19" i="9"/>
  <c r="F19" i="9"/>
  <c r="J6" i="12"/>
  <c r="J6" i="13"/>
  <c r="J9" i="13"/>
  <c r="H62" i="14"/>
  <c r="J37" i="14" s="1"/>
  <c r="D62" i="14"/>
  <c r="F44" i="14" s="1"/>
  <c r="D18" i="19"/>
  <c r="D26" i="19" s="1"/>
  <c r="F47" i="18"/>
  <c r="F40" i="18"/>
  <c r="F41" i="18"/>
  <c r="F49" i="18"/>
  <c r="J50" i="14"/>
  <c r="J42" i="14"/>
  <c r="J14" i="14"/>
  <c r="J10" i="14"/>
  <c r="J32" i="14"/>
  <c r="J44" i="13"/>
  <c r="J40" i="13"/>
  <c r="J36" i="13"/>
  <c r="J32" i="13"/>
  <c r="J28" i="13"/>
  <c r="J12" i="13"/>
  <c r="J8" i="13"/>
  <c r="J55" i="13"/>
  <c r="J51" i="13"/>
  <c r="J35" i="13"/>
  <c r="J31" i="13"/>
  <c r="J27" i="13"/>
  <c r="J23" i="13"/>
  <c r="J19" i="13"/>
  <c r="J58" i="13"/>
  <c r="J54" i="13"/>
  <c r="J50" i="13"/>
  <c r="J46" i="13"/>
  <c r="J42" i="13"/>
  <c r="J26" i="13"/>
  <c r="J22" i="13"/>
  <c r="J18" i="13"/>
  <c r="J14" i="13"/>
  <c r="J10" i="13"/>
  <c r="J45" i="13"/>
  <c r="J41" i="13"/>
  <c r="J37" i="13"/>
  <c r="J33" i="13"/>
  <c r="J29" i="13"/>
  <c r="J13" i="13"/>
  <c r="J81" i="12"/>
  <c r="J79" i="12"/>
  <c r="J77" i="12"/>
  <c r="J75" i="12"/>
  <c r="J73" i="12"/>
  <c r="J71" i="12"/>
  <c r="J69" i="12"/>
  <c r="J67" i="12"/>
  <c r="J65" i="12"/>
  <c r="J63" i="12"/>
  <c r="J61" i="12"/>
  <c r="J59" i="12"/>
  <c r="J57" i="12"/>
  <c r="J55" i="12"/>
  <c r="J53" i="12"/>
  <c r="J51" i="12"/>
  <c r="J49" i="12"/>
  <c r="J47" i="12"/>
  <c r="J45" i="12"/>
  <c r="J43" i="12"/>
  <c r="J41" i="12"/>
  <c r="J39" i="12"/>
  <c r="J37" i="12"/>
  <c r="J35" i="12"/>
  <c r="J33" i="12"/>
  <c r="J31" i="12"/>
  <c r="J29" i="12"/>
  <c r="J27" i="12"/>
  <c r="J25" i="12"/>
  <c r="J23" i="12"/>
  <c r="J21" i="12"/>
  <c r="J19" i="12"/>
  <c r="J17" i="12"/>
  <c r="J15" i="12"/>
  <c r="J13" i="12"/>
  <c r="J11" i="12"/>
  <c r="J9" i="12"/>
  <c r="J7" i="12"/>
  <c r="J80" i="12"/>
  <c r="J78" i="12"/>
  <c r="J76" i="12"/>
  <c r="J74" i="12"/>
  <c r="J72" i="12"/>
  <c r="J70" i="12"/>
  <c r="J68" i="12"/>
  <c r="J66" i="12"/>
  <c r="J64" i="12"/>
  <c r="J62" i="12"/>
  <c r="J60" i="12"/>
  <c r="J58" i="12"/>
  <c r="J56" i="12"/>
  <c r="J54" i="12"/>
  <c r="J52" i="12"/>
  <c r="J50" i="12"/>
  <c r="J48" i="12"/>
  <c r="J46" i="12"/>
  <c r="J44" i="12"/>
  <c r="J42" i="12"/>
  <c r="J40" i="12"/>
  <c r="J38" i="12"/>
  <c r="J36" i="12"/>
  <c r="J34" i="12"/>
  <c r="J32" i="12"/>
  <c r="J30" i="12"/>
  <c r="J28" i="12"/>
  <c r="J26" i="12"/>
  <c r="J24" i="12"/>
  <c r="J22" i="12"/>
  <c r="J20" i="12"/>
  <c r="J18" i="12"/>
  <c r="J16" i="12"/>
  <c r="J14" i="12"/>
  <c r="J12" i="12"/>
  <c r="J10" i="12"/>
  <c r="J8" i="12"/>
  <c r="J15" i="16"/>
  <c r="J23" i="16"/>
  <c r="J29" i="16"/>
  <c r="J35" i="14"/>
  <c r="J33" i="14"/>
  <c r="J12" i="14"/>
  <c r="J44" i="14"/>
  <c r="J22" i="14"/>
  <c r="J54" i="14"/>
  <c r="J16" i="14"/>
  <c r="J48" i="14"/>
  <c r="J26" i="14"/>
  <c r="J58" i="14"/>
  <c r="J31" i="14"/>
  <c r="J20" i="14"/>
  <c r="J52" i="14"/>
  <c r="J30" i="14"/>
  <c r="J53" i="14"/>
  <c r="J21" i="14"/>
  <c r="J24" i="14"/>
  <c r="J56" i="14"/>
  <c r="J34" i="14"/>
  <c r="J51" i="14"/>
  <c r="J19" i="14"/>
  <c r="F20" i="14"/>
  <c r="F60" i="14"/>
  <c r="F52" i="14"/>
  <c r="F47" i="14"/>
  <c r="F39" i="14"/>
  <c r="F31" i="14"/>
  <c r="F59" i="14"/>
  <c r="F51" i="14"/>
  <c r="F43" i="14"/>
  <c r="F46" i="14"/>
  <c r="F30" i="14"/>
  <c r="F22" i="14"/>
  <c r="F14" i="14"/>
  <c r="F6" i="14"/>
  <c r="F13" i="14"/>
  <c r="F25" i="14"/>
  <c r="F26" i="14"/>
  <c r="F8" i="14"/>
  <c r="F21" i="14"/>
  <c r="F7" i="14"/>
  <c r="F34" i="14"/>
  <c r="F24" i="14"/>
  <c r="F41" i="14"/>
  <c r="F17" i="14"/>
  <c r="F42" i="14"/>
  <c r="F53" i="14"/>
  <c r="F23" i="14"/>
  <c r="F50" i="14"/>
  <c r="F55" i="14"/>
  <c r="F33" i="14"/>
  <c r="F58" i="14"/>
  <c r="F18" i="14"/>
  <c r="F57" i="14"/>
  <c r="F10" i="14"/>
  <c r="F9" i="14"/>
  <c r="F49" i="14"/>
  <c r="F45" i="14"/>
  <c r="F16" i="14"/>
  <c r="F29" i="14"/>
  <c r="F37" i="14"/>
  <c r="J28" i="14"/>
  <c r="J60" i="14"/>
  <c r="J38" i="14"/>
  <c r="J49" i="14"/>
  <c r="J17" i="14"/>
  <c r="J83" i="12"/>
  <c r="J20" i="16"/>
  <c r="U15" i="11"/>
  <c r="I15" i="11"/>
  <c r="F45" i="18"/>
  <c r="F58" i="18"/>
  <c r="F46" i="18"/>
  <c r="F44" i="18"/>
  <c r="F54" i="18"/>
  <c r="F57" i="18"/>
  <c r="E15" i="11"/>
  <c r="Q15" i="11"/>
  <c r="J17" i="13"/>
  <c r="J49" i="13"/>
  <c r="J30" i="13"/>
  <c r="J7" i="13"/>
  <c r="J39" i="13"/>
  <c r="J16" i="13"/>
  <c r="J48" i="13"/>
  <c r="F60" i="18"/>
  <c r="F42" i="18"/>
  <c r="J8" i="14"/>
  <c r="H28" i="10"/>
  <c r="K8" i="10" s="1"/>
  <c r="J6" i="14"/>
  <c r="J45" i="14"/>
  <c r="J29" i="14"/>
  <c r="J13" i="14"/>
  <c r="J21" i="13"/>
  <c r="J53" i="13"/>
  <c r="J34" i="13"/>
  <c r="J11" i="13"/>
  <c r="J43" i="13"/>
  <c r="J20" i="13"/>
  <c r="J52" i="13"/>
  <c r="F56" i="18"/>
  <c r="F59" i="18"/>
  <c r="J59" i="14"/>
  <c r="J43" i="14"/>
  <c r="J27" i="14"/>
  <c r="J11" i="14"/>
  <c r="J25" i="16"/>
  <c r="J25" i="13"/>
  <c r="J57" i="13"/>
  <c r="J38" i="13"/>
  <c r="J15" i="13"/>
  <c r="J47" i="13"/>
  <c r="J24" i="13"/>
  <c r="J56" i="13"/>
  <c r="M15" i="11"/>
  <c r="F52" i="18"/>
  <c r="F55" i="18"/>
  <c r="J57" i="14"/>
  <c r="J41" i="14"/>
  <c r="J25" i="14"/>
  <c r="J9" i="14"/>
  <c r="F48" i="18"/>
  <c r="J55" i="14"/>
  <c r="J39" i="14"/>
  <c r="J23" i="14"/>
  <c r="D24" i="18"/>
  <c r="F22" i="18" s="1"/>
  <c r="F16" i="18"/>
  <c r="J18" i="14" l="1"/>
  <c r="J46" i="14"/>
  <c r="J7" i="14"/>
  <c r="J36" i="14"/>
  <c r="J47" i="14"/>
  <c r="J40" i="14"/>
  <c r="F38" i="14"/>
  <c r="F19" i="14"/>
  <c r="F32" i="14"/>
  <c r="F48" i="14"/>
  <c r="F12" i="14"/>
  <c r="F54" i="14"/>
  <c r="F56" i="14"/>
  <c r="F28" i="14"/>
  <c r="F40" i="14"/>
  <c r="F27" i="14"/>
  <c r="F11" i="14"/>
  <c r="F62" i="14" s="1"/>
  <c r="F36" i="14"/>
  <c r="F35" i="14"/>
  <c r="F15" i="14"/>
  <c r="J61" i="13"/>
  <c r="F40" i="13"/>
  <c r="F43" i="13"/>
  <c r="F14" i="13"/>
  <c r="F42" i="13"/>
  <c r="F7" i="13"/>
  <c r="F30" i="13"/>
  <c r="F50" i="13"/>
  <c r="F39" i="13"/>
  <c r="F8" i="13"/>
  <c r="F38" i="13"/>
  <c r="F51" i="13"/>
  <c r="F36" i="13"/>
  <c r="F34" i="13"/>
  <c r="F9" i="13"/>
  <c r="F41" i="13"/>
  <c r="F10" i="13"/>
  <c r="F46" i="13"/>
  <c r="F44" i="13"/>
  <c r="F24" i="13"/>
  <c r="F15" i="13"/>
  <c r="F45" i="13"/>
  <c r="F26" i="13"/>
  <c r="F20" i="13"/>
  <c r="F11" i="13"/>
  <c r="F23" i="13"/>
  <c r="F16" i="13"/>
  <c r="F17" i="13"/>
  <c r="F49" i="13"/>
  <c r="F12" i="13"/>
  <c r="F52" i="13"/>
  <c r="F13" i="13"/>
  <c r="F47" i="13"/>
  <c r="F25" i="13"/>
  <c r="F53" i="13"/>
  <c r="F56" i="13"/>
  <c r="F6" i="13"/>
  <c r="F19" i="13"/>
  <c r="F21" i="13"/>
  <c r="F58" i="13"/>
  <c r="F31" i="13"/>
  <c r="F55" i="13"/>
  <c r="F33" i="13"/>
  <c r="F11" i="12"/>
  <c r="F53" i="12"/>
  <c r="F68" i="12"/>
  <c r="F55" i="12"/>
  <c r="F66" i="12"/>
  <c r="F65" i="12"/>
  <c r="F47" i="12"/>
  <c r="F40" i="12"/>
  <c r="F45" i="12"/>
  <c r="F28" i="12"/>
  <c r="F81" i="12"/>
  <c r="F19" i="12"/>
  <c r="F46" i="12"/>
  <c r="F26" i="12"/>
  <c r="F25" i="12"/>
  <c r="F14" i="12"/>
  <c r="F51" i="12"/>
  <c r="F72" i="12"/>
  <c r="F62" i="12"/>
  <c r="F77" i="12"/>
  <c r="F17" i="12"/>
  <c r="F32" i="12"/>
  <c r="F34" i="12"/>
  <c r="F33" i="12"/>
  <c r="F22" i="12"/>
  <c r="F59" i="12"/>
  <c r="F23" i="12"/>
  <c r="J45" i="16"/>
  <c r="J48" i="16" s="1"/>
  <c r="J53" i="16" s="1"/>
  <c r="H48" i="16"/>
  <c r="H53" i="16" s="1"/>
  <c r="AF48" i="16"/>
  <c r="AF53" i="16" s="1"/>
  <c r="AF55" i="16" s="1"/>
  <c r="AD48" i="16"/>
  <c r="AD53" i="16" s="1"/>
  <c r="AD55" i="16" s="1"/>
  <c r="AB48" i="16"/>
  <c r="AB53" i="16" s="1"/>
  <c r="AB55" i="16" s="1"/>
  <c r="L48" i="16"/>
  <c r="L53" i="16" s="1"/>
  <c r="L55" i="16" s="1"/>
  <c r="Z48" i="16"/>
  <c r="Z53" i="16" s="1"/>
  <c r="Z55" i="16" s="1"/>
  <c r="N48" i="16"/>
  <c r="N53" i="16" s="1"/>
  <c r="N55" i="16" s="1"/>
  <c r="X48" i="16"/>
  <c r="X53" i="16" s="1"/>
  <c r="X55" i="16" s="1"/>
  <c r="P48" i="16"/>
  <c r="P53" i="16" s="1"/>
  <c r="P55" i="16" s="1"/>
  <c r="V48" i="16"/>
  <c r="V53" i="16" s="1"/>
  <c r="V55" i="16" s="1"/>
  <c r="R48" i="16"/>
  <c r="R53" i="16" s="1"/>
  <c r="R55" i="16" s="1"/>
  <c r="T48" i="16"/>
  <c r="T53" i="16" s="1"/>
  <c r="T55" i="16" s="1"/>
  <c r="K20" i="10"/>
  <c r="K25" i="10"/>
  <c r="K22" i="10"/>
  <c r="J15" i="10"/>
  <c r="J13" i="10"/>
  <c r="K10" i="10"/>
  <c r="K18" i="10"/>
  <c r="K16" i="10"/>
  <c r="J14" i="10"/>
  <c r="F21" i="18"/>
  <c r="F12" i="18"/>
  <c r="F10" i="18"/>
  <c r="F51" i="18"/>
  <c r="F77" i="18"/>
  <c r="F80" i="18"/>
  <c r="F78" i="18"/>
  <c r="F81" i="18"/>
  <c r="F82" i="18"/>
  <c r="F76" i="18"/>
  <c r="F75" i="18"/>
  <c r="F79" i="18"/>
  <c r="F85" i="18"/>
  <c r="F83" i="18"/>
  <c r="F20" i="18"/>
  <c r="F19" i="18"/>
  <c r="F15" i="18"/>
  <c r="F50" i="18"/>
  <c r="F13" i="18"/>
  <c r="F8" i="18"/>
  <c r="F14" i="18"/>
  <c r="F43" i="18"/>
  <c r="F61" i="18" s="1"/>
  <c r="F17" i="18"/>
  <c r="F11" i="18"/>
  <c r="F18" i="18"/>
  <c r="F9" i="18"/>
  <c r="F8" i="19"/>
  <c r="F17" i="19"/>
  <c r="F20" i="19"/>
  <c r="F22" i="19"/>
  <c r="F16" i="19"/>
  <c r="F10" i="19"/>
  <c r="F7" i="19"/>
  <c r="F25" i="19"/>
  <c r="F21" i="19"/>
  <c r="F14" i="19"/>
  <c r="F23" i="19"/>
  <c r="F9" i="19"/>
  <c r="F13" i="19"/>
  <c r="D34" i="19"/>
  <c r="F19" i="19"/>
  <c r="F15" i="19"/>
  <c r="F24" i="19"/>
  <c r="F11" i="19"/>
  <c r="F12" i="19"/>
  <c r="F18" i="19"/>
  <c r="J62" i="14" l="1"/>
  <c r="F61" i="13"/>
  <c r="F83" i="12"/>
  <c r="K28" i="10"/>
  <c r="F24" i="18"/>
  <c r="F86" i="18"/>
  <c r="G13" i="19"/>
  <c r="G33" i="19"/>
  <c r="G8" i="19"/>
  <c r="G16" i="19"/>
  <c r="G25" i="19"/>
  <c r="G18" i="19"/>
  <c r="G24" i="19"/>
  <c r="G14" i="19"/>
  <c r="G22" i="19"/>
  <c r="G11" i="19"/>
  <c r="G30" i="19"/>
  <c r="G7" i="19"/>
  <c r="G27" i="19"/>
  <c r="G31" i="19"/>
  <c r="G21" i="19"/>
  <c r="G12" i="19"/>
  <c r="G23" i="19"/>
  <c r="G20" i="19"/>
  <c r="G9" i="19"/>
  <c r="G29" i="19"/>
  <c r="G15" i="19"/>
  <c r="G10" i="19"/>
  <c r="G28" i="19"/>
  <c r="G19" i="19"/>
  <c r="G32" i="19"/>
  <c r="G17" i="19"/>
  <c r="F26" i="19"/>
  <c r="G26" i="19"/>
  <c r="G34" i="19" l="1"/>
  <c r="P41" i="5"/>
  <c r="L41" i="9"/>
  <c r="H41" i="6"/>
  <c r="L41" i="8"/>
  <c r="N41" i="9"/>
  <c r="H37" i="6"/>
  <c r="J37" i="5"/>
  <c r="J41" i="5" s="1"/>
  <c r="J37" i="4"/>
  <c r="J41" i="4" s="1"/>
  <c r="P37" i="5"/>
  <c r="L41" i="4"/>
  <c r="L37" i="4"/>
  <c r="L37" i="7"/>
  <c r="L41" i="7" s="1"/>
  <c r="J37" i="6"/>
  <c r="J41" i="6" s="1"/>
  <c r="L37" i="8"/>
  <c r="P37" i="7"/>
  <c r="P41" i="7" s="1"/>
  <c r="N37" i="9"/>
  <c r="F37" i="8"/>
  <c r="F41" i="8" s="1"/>
  <c r="L37" i="9"/>
  <c r="H41" i="7"/>
  <c r="H41" i="8"/>
  <c r="P41" i="8"/>
  <c r="F41" i="5"/>
  <c r="F37" i="4"/>
  <c r="F41" i="4" s="1"/>
  <c r="P37" i="8"/>
  <c r="P37" i="9"/>
  <c r="P41" i="9" s="1"/>
  <c r="H37" i="7"/>
  <c r="F37" i="7"/>
  <c r="F41" i="7" s="1"/>
  <c r="H37" i="8"/>
  <c r="H37" i="9"/>
  <c r="H41" i="9" s="1"/>
  <c r="F37" i="6"/>
  <c r="F41" i="6" s="1"/>
  <c r="F37" i="5"/>
  <c r="L41" i="5"/>
  <c r="L37" i="5"/>
  <c r="J41" i="7"/>
  <c r="N41" i="6"/>
  <c r="L41" i="6"/>
  <c r="J41" i="9"/>
  <c r="P37" i="4"/>
  <c r="P41" i="4" s="1"/>
  <c r="L37" i="6"/>
  <c r="N37" i="8"/>
  <c r="N41" i="8" s="1"/>
  <c r="J37" i="7"/>
  <c r="N37" i="4"/>
  <c r="N41" i="4" s="1"/>
  <c r="H37" i="4"/>
  <c r="H41" i="4" s="1"/>
  <c r="N37" i="6"/>
  <c r="F37" i="9"/>
  <c r="F41" i="9" s="1"/>
  <c r="J37" i="9"/>
  <c r="N37" i="7"/>
  <c r="N41" i="7" s="1"/>
  <c r="H37" i="5"/>
  <c r="H41" i="5" s="1"/>
  <c r="N41" i="5"/>
  <c r="N37" i="5"/>
  <c r="P37" i="6"/>
  <c r="P41" i="6" s="1"/>
  <c r="J37" i="8"/>
  <c r="J41" i="8" s="1"/>
</calcChain>
</file>

<file path=xl/sharedStrings.xml><?xml version="1.0" encoding="utf-8"?>
<sst xmlns="http://schemas.openxmlformats.org/spreadsheetml/2006/main" count="1125" uniqueCount="521">
  <si>
    <t>04</t>
  </si>
  <si>
    <t>03</t>
  </si>
  <si>
    <t>02</t>
  </si>
  <si>
    <t>Psychiatric and Mental Stress Injuries</t>
  </si>
  <si>
    <t>Source:  WCIRB unit statistical data at first report level</t>
  </si>
  <si>
    <t>Grand Total</t>
  </si>
  <si>
    <t>Permanent Total</t>
  </si>
  <si>
    <t>Major Total</t>
  </si>
  <si>
    <t>Unknown</t>
  </si>
  <si>
    <t>99</t>
  </si>
  <si>
    <t>94</t>
  </si>
  <si>
    <t>89</t>
  </si>
  <si>
    <t>84</t>
  </si>
  <si>
    <t>79</t>
  </si>
  <si>
    <t>74</t>
  </si>
  <si>
    <t>69</t>
  </si>
  <si>
    <t>64</t>
  </si>
  <si>
    <t>59</t>
  </si>
  <si>
    <t>54</t>
  </si>
  <si>
    <t>49</t>
  </si>
  <si>
    <t>44</t>
  </si>
  <si>
    <t>39</t>
  </si>
  <si>
    <t>34</t>
  </si>
  <si>
    <t>29</t>
  </si>
  <si>
    <t>-</t>
  </si>
  <si>
    <t>Minor Total</t>
  </si>
  <si>
    <t>Medical($)</t>
  </si>
  <si>
    <t>Claims</t>
  </si>
  <si>
    <t>Disability</t>
  </si>
  <si>
    <t>Indemnity($)</t>
  </si>
  <si>
    <t>Voc. Rehab.($)</t>
  </si>
  <si>
    <t>Incurred</t>
  </si>
  <si>
    <t>Paid</t>
  </si>
  <si>
    <t>Number of</t>
  </si>
  <si>
    <t>Percent</t>
  </si>
  <si>
    <t>Ed. Voucher/</t>
  </si>
  <si>
    <t>Exhibit 5</t>
  </si>
  <si>
    <t>Exhibit 4</t>
  </si>
  <si>
    <t>Back Injuries</t>
  </si>
  <si>
    <t>Slip and Fall Injuries</t>
  </si>
  <si>
    <t>Exhibit 6</t>
  </si>
  <si>
    <t>Exhibit 7</t>
  </si>
  <si>
    <t>Exhibit 8</t>
  </si>
  <si>
    <t>Exhibit 9</t>
  </si>
  <si>
    <t>All Injuries</t>
  </si>
  <si>
    <t>Other Cumulative Injuries</t>
  </si>
  <si>
    <t>Carpel Tunnel / Repetitive Motion Injuries</t>
  </si>
  <si>
    <t>Indemnity</t>
  </si>
  <si>
    <t>Percentage of</t>
  </si>
  <si>
    <t>Benefit Type</t>
  </si>
  <si>
    <t>Paid ($ in Thousands)</t>
  </si>
  <si>
    <t>Total Indemnity Paid</t>
  </si>
  <si>
    <t>Temporary Disability*</t>
  </si>
  <si>
    <t>Permanent Total Disability*</t>
  </si>
  <si>
    <t>Permanent Partial Disability*</t>
  </si>
  <si>
    <t>Total Permanent Partial</t>
  </si>
  <si>
    <t>Death*</t>
  </si>
  <si>
    <t>Funeral Expenses</t>
  </si>
  <si>
    <t>Life Pensions</t>
  </si>
  <si>
    <t>Vocational Rehabilitation/</t>
  </si>
  <si>
    <t>Non-Transferable Education Vouchers*</t>
  </si>
  <si>
    <t>Note: Single Sum Settlement and Other Indemnity payments have been allocated to the</t>
  </si>
  <si>
    <t>benefit categories shown with an asterisk (*).</t>
  </si>
  <si>
    <t>Source:  WCIRB calendar year calls for experience and unit statistical data</t>
  </si>
  <si>
    <t>Paid Vocational Rehabilitation by Calendar Year</t>
  </si>
  <si>
    <t>% of</t>
  </si>
  <si>
    <t>Voc.</t>
  </si>
  <si>
    <t>Total</t>
  </si>
  <si>
    <t>Rehab.</t>
  </si>
  <si>
    <t>Category</t>
  </si>
  <si>
    <t>Paid($000)</t>
  </si>
  <si>
    <t>Education Vouchers</t>
  </si>
  <si>
    <t>Other Voc. Rehab.</t>
  </si>
  <si>
    <t>Total Vocational</t>
  </si>
  <si>
    <t xml:space="preserve">     Rehabilitation</t>
  </si>
  <si>
    <t>Source: WCIRB calendar year calls for experience and Permanent Disability Claims Survey</t>
  </si>
  <si>
    <t>Percentage</t>
  </si>
  <si>
    <t>Number</t>
  </si>
  <si>
    <t>of Total</t>
  </si>
  <si>
    <t>Cause of Injury</t>
  </si>
  <si>
    <t>of Claims</t>
  </si>
  <si>
    <t>Losses($)</t>
  </si>
  <si>
    <t>Losses</t>
  </si>
  <si>
    <t>Source:</t>
  </si>
  <si>
    <t xml:space="preserve">WCIRB unit statistical data at first report level
</t>
  </si>
  <si>
    <t>56</t>
  </si>
  <si>
    <t>Strain by - Lifting</t>
  </si>
  <si>
    <t>Other - Miscellaneous, NOC</t>
  </si>
  <si>
    <t>60</t>
  </si>
  <si>
    <t>Strain or Injury By, NOC</t>
  </si>
  <si>
    <t>31</t>
  </si>
  <si>
    <t>Fall, Slip or Trip Injury, NOC</t>
  </si>
  <si>
    <t>97</t>
  </si>
  <si>
    <t>Strain by - Repetitive Motion</t>
  </si>
  <si>
    <t>98</t>
  </si>
  <si>
    <t>Cumulative, NOC</t>
  </si>
  <si>
    <t>Fall - On Same Level</t>
  </si>
  <si>
    <t>25</t>
  </si>
  <si>
    <t>Fall - From Different Level (Elevation)</t>
  </si>
  <si>
    <t>57</t>
  </si>
  <si>
    <t>Strain by - Pushing or Pulling</t>
  </si>
  <si>
    <t>26</t>
  </si>
  <si>
    <t>Fall - From Ladder or Scaffolding</t>
  </si>
  <si>
    <t>75</t>
  </si>
  <si>
    <t>Struck or Injured By - Falling or Flying Object</t>
  </si>
  <si>
    <t>53</t>
  </si>
  <si>
    <t>Strain by - Twisting</t>
  </si>
  <si>
    <t>45</t>
  </si>
  <si>
    <t>Motor Vehicle - Collision or Sideswipe with Another Vehicle</t>
  </si>
  <si>
    <t>50</t>
  </si>
  <si>
    <t>Motor Vehicle, NOC</t>
  </si>
  <si>
    <t>55</t>
  </si>
  <si>
    <t>Strain by - Holding or Carrying</t>
  </si>
  <si>
    <t>81</t>
  </si>
  <si>
    <t>Struck or Injured By, NOC</t>
  </si>
  <si>
    <t>Struck or Injured By - Object Being Lifted or Handled</t>
  </si>
  <si>
    <t>27</t>
  </si>
  <si>
    <t>Fall - From Liquid or Grease Spills</t>
  </si>
  <si>
    <t>77</t>
  </si>
  <si>
    <t>Struck or Injured By - Motor Vehicle</t>
  </si>
  <si>
    <t>10</t>
  </si>
  <si>
    <t>Caught in - Machine or Machinery</t>
  </si>
  <si>
    <t>58</t>
  </si>
  <si>
    <t>Strain by - Reaching</t>
  </si>
  <si>
    <t>33</t>
  </si>
  <si>
    <t>Fall - On Stairs</t>
  </si>
  <si>
    <t>30</t>
  </si>
  <si>
    <t>Slip or Trip But Did Not Fall</t>
  </si>
  <si>
    <t>68</t>
  </si>
  <si>
    <t>Struck or Stepped On - Stationary Object</t>
  </si>
  <si>
    <t>13</t>
  </si>
  <si>
    <t>Caught In, Under or Between, NOC</t>
  </si>
  <si>
    <t>19</t>
  </si>
  <si>
    <t>Cut, Puncture, Scrape or Injured By, NOC</t>
  </si>
  <si>
    <t>Strain by - Using Tool or Machinery</t>
  </si>
  <si>
    <t>Struck or Injured By - Fellow Workers, Patient or Other Person</t>
  </si>
  <si>
    <t>90</t>
  </si>
  <si>
    <t>Other than Physical Cause of Injury</t>
  </si>
  <si>
    <t>12</t>
  </si>
  <si>
    <t>Caught in - Object Handled</t>
  </si>
  <si>
    <t>28</t>
  </si>
  <si>
    <t>Fall - Into Openings</t>
  </si>
  <si>
    <t>17</t>
  </si>
  <si>
    <t>Cut or Puncture by - Object Being Lifted or Handled</t>
  </si>
  <si>
    <t>18</t>
  </si>
  <si>
    <t>Cut or Puncture by - Powered Hand Tool, Appliance</t>
  </si>
  <si>
    <t>Rubbed or Abraded By - Repetitive Motion</t>
  </si>
  <si>
    <t>76</t>
  </si>
  <si>
    <t>Struck or Injured By - Hand Tool or Machine in Use</t>
  </si>
  <si>
    <t>70</t>
  </si>
  <si>
    <t>Striking Against or Stepping On, NOC</t>
  </si>
  <si>
    <t>Person in Act of a Crime</t>
  </si>
  <si>
    <t>16</t>
  </si>
  <si>
    <t>Cut or Puncture by - Hand Tool, Utensils; Not Powered</t>
  </si>
  <si>
    <t>46</t>
  </si>
  <si>
    <t>Motor Vehicle - Collision with a Fixed Object</t>
  </si>
  <si>
    <t>66</t>
  </si>
  <si>
    <t>Struck or Stepped On - Object Being Lifted or Handled</t>
  </si>
  <si>
    <t>48</t>
  </si>
  <si>
    <t>Motor Vehicle - Vehicle Upset</t>
  </si>
  <si>
    <t>78</t>
  </si>
  <si>
    <t>Struck or Injured By - Moving Parts of Machine</t>
  </si>
  <si>
    <t>85</t>
  </si>
  <si>
    <t>Struck or Injured By - Animal or Insect</t>
  </si>
  <si>
    <t>Strain by - Jumping or Leaping</t>
  </si>
  <si>
    <t>80</t>
  </si>
  <si>
    <t>Struck or Injured By - Object Handled by Others</t>
  </si>
  <si>
    <t>Burn or Scald - Electrical Current</t>
  </si>
  <si>
    <t>Burn or Scald - Fire or Flame</t>
  </si>
  <si>
    <t>82</t>
  </si>
  <si>
    <t>Absorption, Ingestion or Inhalation, NOC</t>
  </si>
  <si>
    <t>05</t>
  </si>
  <si>
    <t>Burn or Scald - Steam or Hot Fluids</t>
  </si>
  <si>
    <t>Burn or Scald - Hot Objects or Substances</t>
  </si>
  <si>
    <t>87</t>
  </si>
  <si>
    <t>Foreign Matter (Body) in Eye(s)</t>
  </si>
  <si>
    <t>15</t>
  </si>
  <si>
    <t>Cut or Puncture by - Broken Glass</t>
  </si>
  <si>
    <t>Struck or Stepped On - Stepping on Sharp Object</t>
  </si>
  <si>
    <t>32</t>
  </si>
  <si>
    <t>Fall - On Ice or Snow</t>
  </si>
  <si>
    <t>09</t>
  </si>
  <si>
    <t>Burn or Scald - Contact With, NOC</t>
  </si>
  <si>
    <t>01</t>
  </si>
  <si>
    <t>Burn or Scald - Chemicals</t>
  </si>
  <si>
    <t>65</t>
  </si>
  <si>
    <t>Struck or Stepped On - Moving Part of Machine</t>
  </si>
  <si>
    <t>61</t>
  </si>
  <si>
    <t>Strain by - Wielding or Throwing</t>
  </si>
  <si>
    <t>20</t>
  </si>
  <si>
    <t>Caught in - Collapsing Materials (Slides of Earth)</t>
  </si>
  <si>
    <t>47</t>
  </si>
  <si>
    <t>Motor Vehicle - Crash of Airplane</t>
  </si>
  <si>
    <t>96</t>
  </si>
  <si>
    <t>Terrorism</t>
  </si>
  <si>
    <t>06</t>
  </si>
  <si>
    <t>Burn or Scald - Dusts, Gases, Fumes or Vapors</t>
  </si>
  <si>
    <t>95</t>
  </si>
  <si>
    <t>Rubbed or Abraded By, NOC</t>
  </si>
  <si>
    <t>11</t>
  </si>
  <si>
    <t>Burn or Scald - Cold Objects or Substances</t>
  </si>
  <si>
    <t>52</t>
  </si>
  <si>
    <t>Strain by - Continual Noise</t>
  </si>
  <si>
    <t>86</t>
  </si>
  <si>
    <t>Struck or Injured By - Explosion or Flare Back</t>
  </si>
  <si>
    <t>Burn or Scald - Temperature Extremes</t>
  </si>
  <si>
    <t>41</t>
  </si>
  <si>
    <t>Motor Vehicle - Crash of Rail Vehicle</t>
  </si>
  <si>
    <t>67</t>
  </si>
  <si>
    <t>Struck or Stepped On - Sanding, Scraping, Cleaning Operation</t>
  </si>
  <si>
    <t>14</t>
  </si>
  <si>
    <t>Burn or Scald - Abnormal Air Pressure</t>
  </si>
  <si>
    <t>07</t>
  </si>
  <si>
    <t>Burn or Scald - Welding Operations</t>
  </si>
  <si>
    <t>40</t>
  </si>
  <si>
    <t>Motor Vehicle - Crash of Water Vehicle</t>
  </si>
  <si>
    <t>91</t>
  </si>
  <si>
    <t>Mold</t>
  </si>
  <si>
    <t>93</t>
  </si>
  <si>
    <t>Gunshot</t>
  </si>
  <si>
    <t>08</t>
  </si>
  <si>
    <t>Burn or Scald - Radiation</t>
  </si>
  <si>
    <t>88</t>
  </si>
  <si>
    <t>Natural Disasters</t>
  </si>
  <si>
    <t>Nature of Injury</t>
  </si>
  <si>
    <t>Strain or Tear</t>
  </si>
  <si>
    <t>Sprain or Tear</t>
  </si>
  <si>
    <t>Fracture</t>
  </si>
  <si>
    <t>All Other Specific Injuries, NOC</t>
  </si>
  <si>
    <t>All Other Cumulative Injury, NOC</t>
  </si>
  <si>
    <t>Contusion</t>
  </si>
  <si>
    <t>Multiple Physical Injuries Only</t>
  </si>
  <si>
    <t>Laceration</t>
  </si>
  <si>
    <t>37</t>
  </si>
  <si>
    <t>Inflammation</t>
  </si>
  <si>
    <t>Dislocation</t>
  </si>
  <si>
    <t>Concussion</t>
  </si>
  <si>
    <t>Crushing</t>
  </si>
  <si>
    <t xml:space="preserve">Amputation </t>
  </si>
  <si>
    <t>Carpal Tunnel Syndrome</t>
  </si>
  <si>
    <t>Burn</t>
  </si>
  <si>
    <t>Mental Stress</t>
  </si>
  <si>
    <t>Hernia</t>
  </si>
  <si>
    <t>Multiple Injuries Including Both Physical and Psychological</t>
  </si>
  <si>
    <t>Rupture</t>
  </si>
  <si>
    <t>43</t>
  </si>
  <si>
    <t>Puncture</t>
  </si>
  <si>
    <t>Myocardial Infarction</t>
  </si>
  <si>
    <t>Vascular</t>
  </si>
  <si>
    <t>Foreign Body</t>
  </si>
  <si>
    <t>No Physical Injury</t>
  </si>
  <si>
    <t>Mental Disorder</t>
  </si>
  <si>
    <t>71</t>
  </si>
  <si>
    <t>All Other Occupational Disease Injury, NOC</t>
  </si>
  <si>
    <t>Respiratory Disorders</t>
  </si>
  <si>
    <t>36</t>
  </si>
  <si>
    <t>Infection</t>
  </si>
  <si>
    <t>Electric Shock</t>
  </si>
  <si>
    <t>Severance</t>
  </si>
  <si>
    <t>Syncope</t>
  </si>
  <si>
    <t>Dermatitis</t>
  </si>
  <si>
    <t>Hearing Loss or Impairment</t>
  </si>
  <si>
    <t>Heat Prostration</t>
  </si>
  <si>
    <t>Vision Loss</t>
  </si>
  <si>
    <t>42</t>
  </si>
  <si>
    <t>Poisoning - General</t>
  </si>
  <si>
    <t>72</t>
  </si>
  <si>
    <t>Loss of Hearing</t>
  </si>
  <si>
    <t>Poisoning - Chemical</t>
  </si>
  <si>
    <t>73</t>
  </si>
  <si>
    <t>Contagious Disease</t>
  </si>
  <si>
    <t>Dust Disease, NOC</t>
  </si>
  <si>
    <t>Cancer</t>
  </si>
  <si>
    <t>Angina Pectoris</t>
  </si>
  <si>
    <t>22</t>
  </si>
  <si>
    <t>Enucleation</t>
  </si>
  <si>
    <t>Freezing</t>
  </si>
  <si>
    <t>Poisoning - Metal</t>
  </si>
  <si>
    <t>Radiation</t>
  </si>
  <si>
    <t>Asphyxiation</t>
  </si>
  <si>
    <t>Asbestosis</t>
  </si>
  <si>
    <t>Hepatitis Losses</t>
  </si>
  <si>
    <t>Psychiatric</t>
  </si>
  <si>
    <t>62</t>
  </si>
  <si>
    <t>Black Lung</t>
  </si>
  <si>
    <t>VDT-Related Diseases</t>
  </si>
  <si>
    <t>63</t>
  </si>
  <si>
    <t>Byssinosis</t>
  </si>
  <si>
    <t>Part of Body</t>
  </si>
  <si>
    <t xml:space="preserve"> </t>
  </si>
  <si>
    <t>Trunk - Lower Back Area</t>
  </si>
  <si>
    <t>Multiple Body Parts - Multiple Body Parts</t>
  </si>
  <si>
    <t>38</t>
  </si>
  <si>
    <t>Upper Extremities - Shoulder(s)</t>
  </si>
  <si>
    <t>Lower Extremities - Knee</t>
  </si>
  <si>
    <t>Upper Extremities - Wrist</t>
  </si>
  <si>
    <t>Upper Extremities - Finger(s)</t>
  </si>
  <si>
    <t>35</t>
  </si>
  <si>
    <t>Upper Extremities - Hand</t>
  </si>
  <si>
    <t>Lower Extremities - Ankle</t>
  </si>
  <si>
    <t>Head - Multiple Head Injury</t>
  </si>
  <si>
    <t>Lower Extremities - Lower Leg</t>
  </si>
  <si>
    <t>Upper Extremities - Lower Arm</t>
  </si>
  <si>
    <t>Lower Extremities - Foot</t>
  </si>
  <si>
    <t>Upper Extremities - Elbow</t>
  </si>
  <si>
    <t>Upper Extremities - Multiple Upper Extremities</t>
  </si>
  <si>
    <t>Head - Brain</t>
  </si>
  <si>
    <t>Upper Extremities - Upper Arm</t>
  </si>
  <si>
    <t>Trunk - Upper Back Area</t>
  </si>
  <si>
    <t>Neck - Soft Tissue</t>
  </si>
  <si>
    <t>Trunk - Abdomen Including Groin</t>
  </si>
  <si>
    <t>Head - Soft Tissue</t>
  </si>
  <si>
    <t>Trunk - Lumbar and /or Sacral Vertebrae</t>
  </si>
  <si>
    <t>Upper Extremities - Wrist(s) &amp; Hand(s)</t>
  </si>
  <si>
    <t>Multiple Body Parts - Body Systems and Multiple Body</t>
  </si>
  <si>
    <t>Trunk - Chest</t>
  </si>
  <si>
    <t>51</t>
  </si>
  <si>
    <t>Lower Extremities - Hip</t>
  </si>
  <si>
    <t>Upper Extremities - Thumb</t>
  </si>
  <si>
    <t>Lower Extremities - Multiple Lower Extremities</t>
  </si>
  <si>
    <t>Head - Skull</t>
  </si>
  <si>
    <t>Multiple Body Parts - Insufficient Info to Classify</t>
  </si>
  <si>
    <t>Neck - Disc</t>
  </si>
  <si>
    <t>Multiple Body Parts - No Physical Injury</t>
  </si>
  <si>
    <t>Trunk - Disc</t>
  </si>
  <si>
    <t>Neck - Multiple Neck Injury</t>
  </si>
  <si>
    <t>Head - Eye(s)</t>
  </si>
  <si>
    <t>Trunk - Multiple Trunk</t>
  </si>
  <si>
    <t>Lower Extremities - Upper Leg</t>
  </si>
  <si>
    <t>Trunk - Pelvis</t>
  </si>
  <si>
    <t>21</t>
  </si>
  <si>
    <t>Neck - Vertebrae</t>
  </si>
  <si>
    <t>Trunk - Heart</t>
  </si>
  <si>
    <t>Trunk - Internal Organs</t>
  </si>
  <si>
    <t>Trunk - Spinal Cord</t>
  </si>
  <si>
    <t>Lower Extremities - Toe</t>
  </si>
  <si>
    <t>Head - Facial Bones</t>
  </si>
  <si>
    <t>Trunk - Lungs</t>
  </si>
  <si>
    <t>23</t>
  </si>
  <si>
    <t>Neck - Spinal Cord</t>
  </si>
  <si>
    <t>Trunk - Buttocks</t>
  </si>
  <si>
    <t>Head - Ear(s)</t>
  </si>
  <si>
    <t>Head - Teeth</t>
  </si>
  <si>
    <t>Lower Extremities - Great Toe</t>
  </si>
  <si>
    <t>Head - Mouth</t>
  </si>
  <si>
    <t>Head - Nose</t>
  </si>
  <si>
    <t>Trunk - Sacrum and Coccyx</t>
  </si>
  <si>
    <t>Neck - Trachea</t>
  </si>
  <si>
    <t>24</t>
  </si>
  <si>
    <t>Neck - Larynx</t>
  </si>
  <si>
    <t>Multiple Body Parts - Artificial Appliance</t>
  </si>
  <si>
    <t>Insurer Underwriting Experience by Calendar Year</t>
  </si>
  <si>
    <t>[1]</t>
  </si>
  <si>
    <t>Direct Earned Premium ($ in Millions)</t>
  </si>
  <si>
    <t>Gross of Deductible Credits</t>
  </si>
  <si>
    <t>Direct Losses &amp; Expenses ($ in Millions)</t>
  </si>
  <si>
    <t>As Percentage of Earned Premium</t>
  </si>
  <si>
    <t>Paid Losses</t>
  </si>
  <si>
    <t>a.</t>
  </si>
  <si>
    <t>i.</t>
  </si>
  <si>
    <t>Insurer</t>
  </si>
  <si>
    <t>ii.</t>
  </si>
  <si>
    <r>
      <t>CIGA</t>
    </r>
    <r>
      <rPr>
        <vertAlign val="superscript"/>
        <sz val="10"/>
        <rFont val="Arial"/>
        <family val="2"/>
      </rPr>
      <t>[2]</t>
    </r>
  </si>
  <si>
    <t>iii.</t>
  </si>
  <si>
    <t>b.</t>
  </si>
  <si>
    <t>Medical</t>
  </si>
  <si>
    <t>Total Medical Paid</t>
  </si>
  <si>
    <t>c.</t>
  </si>
  <si>
    <t>Total Paid Losses</t>
  </si>
  <si>
    <t>Total Losses Paid</t>
  </si>
  <si>
    <r>
      <t>Change in Insurer Reserves</t>
    </r>
    <r>
      <rPr>
        <vertAlign val="superscript"/>
        <sz val="10"/>
        <rFont val="Arial"/>
        <family val="2"/>
      </rPr>
      <t>[3]</t>
    </r>
  </si>
  <si>
    <t>Insurer Losses Incurred</t>
  </si>
  <si>
    <t>[1c.i. + 2]</t>
  </si>
  <si>
    <t>Insurer Loss Adjustment Expenses (LAE)</t>
  </si>
  <si>
    <t>Allocated</t>
  </si>
  <si>
    <r>
      <t>Unallocated</t>
    </r>
    <r>
      <rPr>
        <vertAlign val="superscript"/>
        <sz val="10"/>
        <rFont val="Arial"/>
        <family val="2"/>
      </rPr>
      <t>[3]</t>
    </r>
  </si>
  <si>
    <t>Total LAE</t>
  </si>
  <si>
    <t>Commissions &amp; Brokerage</t>
  </si>
  <si>
    <t>Other Acquisition Expenses</t>
  </si>
  <si>
    <t>General Expenses</t>
  </si>
  <si>
    <t>Premium &amp; Other Taxes</t>
  </si>
  <si>
    <t>Insurer Total Expenses</t>
  </si>
  <si>
    <t>Insurer Total Losses &amp; Expenses</t>
  </si>
  <si>
    <t>[3 + 9]</t>
  </si>
  <si>
    <t>Insurer Policyholder Dividends</t>
  </si>
  <si>
    <t>Insurer Pre-Tax Underwriting</t>
  </si>
  <si>
    <r>
      <t>Profit (Loss)</t>
    </r>
    <r>
      <rPr>
        <vertAlign val="superscript"/>
        <sz val="10"/>
        <rFont val="Arial"/>
        <family val="2"/>
      </rPr>
      <t>[4]</t>
    </r>
  </si>
  <si>
    <t>[100% - 10 - 11] x Earned Premium ($ in Millions)</t>
  </si>
  <si>
    <t>Notes:</t>
  </si>
  <si>
    <t>Figures have been updated since the issuance of last year's report.</t>
  </si>
  <si>
    <t>[2]</t>
  </si>
  <si>
    <t>CIGA loss payments are shown above for informational purposes only, and are not included in the Insurer Pre-Tax Underwriting Profit (Loss) (line 12).</t>
  </si>
  <si>
    <t>[3]</t>
  </si>
  <si>
    <t>[4]</t>
  </si>
  <si>
    <r>
      <t xml:space="preserve">Insurer Pre-Tax Underwriting Profit (Loss) represents only the underwriting profit (loss) of California workers' compensation insured policies, and is prior to reinsurance assumed or ceded, prior to the application of deductible credits or retrospective rating plan adjustments, and does not include any provision for investment income or federal income taxes.  (See NAIC's </t>
    </r>
    <r>
      <rPr>
        <i/>
        <sz val="10"/>
        <rFont val="Arial"/>
        <family val="2"/>
      </rPr>
      <t>Report on Profitability By Line By State</t>
    </r>
    <r>
      <rPr>
        <sz val="10"/>
        <rFont val="Arial"/>
        <family val="2"/>
      </rPr>
      <t>, which is published annually, for an estimate of the overall profitability of California workers' compensation.)</t>
    </r>
  </si>
  <si>
    <t>Source:  WCIRB expense calls.</t>
  </si>
  <si>
    <t>Paid Medical-Legal Costs</t>
  </si>
  <si>
    <t>Average</t>
  </si>
  <si>
    <t>Cost of</t>
  </si>
  <si>
    <t>Cost Per</t>
  </si>
  <si>
    <t>Physician Specialty</t>
  </si>
  <si>
    <t>Reports</t>
  </si>
  <si>
    <t>Report</t>
  </si>
  <si>
    <t>All Others</t>
  </si>
  <si>
    <t>Total/Average</t>
  </si>
  <si>
    <t>Orthopedic</t>
  </si>
  <si>
    <t>Internal Medicine &amp; Cardiology</t>
  </si>
  <si>
    <t>Chiropractor</t>
  </si>
  <si>
    <t>Psychologist/Behavioral Health</t>
  </si>
  <si>
    <t>Psychiatry</t>
  </si>
  <si>
    <t>Neurology</t>
  </si>
  <si>
    <t>Distribution of Calendar Year Medical Costs Paid</t>
  </si>
  <si>
    <r>
      <t>2014</t>
    </r>
    <r>
      <rPr>
        <vertAlign val="superscript"/>
        <sz val="10"/>
        <color indexed="8"/>
        <rFont val="Arial"/>
        <family val="2"/>
      </rPr>
      <t>[1]</t>
    </r>
  </si>
  <si>
    <t>Medical Payment Type</t>
  </si>
  <si>
    <t>Medical
 Payments
($000)</t>
  </si>
  <si>
    <t>As % of Total Medical Payments</t>
  </si>
  <si>
    <t xml:space="preserve"> As % of Total Medical Payments</t>
  </si>
  <si>
    <t>Medical Payments Made Directly to Injured Workers</t>
  </si>
  <si>
    <t xml:space="preserve">Physician Services </t>
  </si>
  <si>
    <t>Medical-Legal Evaluation Payments</t>
  </si>
  <si>
    <t xml:space="preserve">Pharmaceuticals </t>
  </si>
  <si>
    <t>Hospital - Outpatient</t>
  </si>
  <si>
    <t>Medical Liens</t>
  </si>
  <si>
    <t>Hospital - Inpatient</t>
  </si>
  <si>
    <t>Medical Supplies and Equipment</t>
  </si>
  <si>
    <t>Medical Payments Related to Medicare Set-asides</t>
  </si>
  <si>
    <t>Dental Services</t>
  </si>
  <si>
    <t>Capitated Medical Payments</t>
  </si>
  <si>
    <t>Reimbursements to Medicare</t>
  </si>
  <si>
    <t>Other Medical Services</t>
  </si>
  <si>
    <t>Total Medical Payments</t>
  </si>
  <si>
    <t>Figures have been updated since the issuance of last year’s report.</t>
  </si>
  <si>
    <t>Sources:</t>
  </si>
  <si>
    <t>WCIRB aggregate indemnity and medical cost calls</t>
  </si>
  <si>
    <t>Distribution of Medical Service Payments by Type of Provider</t>
  </si>
  <si>
    <t>Provider Type</t>
  </si>
  <si>
    <t>Medical
Service Payments ($000)</t>
  </si>
  <si>
    <t xml:space="preserve"> As % of Total Medical Service Payments</t>
  </si>
  <si>
    <t>Hospital-Based Provider</t>
  </si>
  <si>
    <t>Physician Specialist</t>
  </si>
  <si>
    <t>Surgeon</t>
  </si>
  <si>
    <t>MD General Practitioner</t>
  </si>
  <si>
    <t>Physical Therapist</t>
  </si>
  <si>
    <t>Pharmacist</t>
  </si>
  <si>
    <t>Ambulatory Surgical Center (ASC) Provider</t>
  </si>
  <si>
    <t>Durable Medical Equipment (DME) Supplier</t>
  </si>
  <si>
    <t>Psychology, Psychiatry, &amp; Neurology</t>
  </si>
  <si>
    <t>Occupational Health Provider</t>
  </si>
  <si>
    <t>Rehabilitation Provider</t>
  </si>
  <si>
    <t>Chiropractic</t>
  </si>
  <si>
    <t>Home Health Provider</t>
  </si>
  <si>
    <t>Lab Testing Provider</t>
  </si>
  <si>
    <t>Dentist</t>
  </si>
  <si>
    <t>Acupuncturist</t>
  </si>
  <si>
    <t>Marriage, Family and Counselors</t>
  </si>
  <si>
    <t>Podiatrist</t>
  </si>
  <si>
    <t>Optometrist</t>
  </si>
  <si>
    <t>Social Workers</t>
  </si>
  <si>
    <t>Others</t>
  </si>
  <si>
    <t>Total Medical Service Payments</t>
  </si>
  <si>
    <t>Distribution of Physician Service Payments</t>
  </si>
  <si>
    <t>Physician Service by Type of Procedure</t>
  </si>
  <si>
    <t>Physician Service Payments
($000)</t>
  </si>
  <si>
    <t xml:space="preserve"> As % of Total Physician Service Payments</t>
  </si>
  <si>
    <t>Evaluation &amp; Management</t>
  </si>
  <si>
    <t>Physical Medicine</t>
  </si>
  <si>
    <t>Surgery</t>
  </si>
  <si>
    <t>Radiology</t>
  </si>
  <si>
    <t>Special Services &amp; Reports</t>
  </si>
  <si>
    <t>Medicine</t>
  </si>
  <si>
    <t>Pathology &amp; Laboratory</t>
  </si>
  <si>
    <t>Anesthesia</t>
  </si>
  <si>
    <t>Acupuncture</t>
  </si>
  <si>
    <t>Other</t>
  </si>
  <si>
    <t>Total Physician Service Payments</t>
  </si>
  <si>
    <t>Exhibit 1.4</t>
  </si>
  <si>
    <t>Exhibit 1.5</t>
  </si>
  <si>
    <t>Exhibit 1.6</t>
  </si>
  <si>
    <t>Exhibit 3.1</t>
  </si>
  <si>
    <t>Exhibit 11</t>
  </si>
  <si>
    <t>Exhibit 12</t>
  </si>
  <si>
    <t>Exhibit 13</t>
  </si>
  <si>
    <t>Exhibit 14</t>
  </si>
  <si>
    <t>Exhibit 15</t>
  </si>
  <si>
    <t>% of Total</t>
  </si>
  <si>
    <t>Paid ($000)</t>
  </si>
  <si>
    <t>Services</t>
  </si>
  <si>
    <t>Total Payments for Medical Services (Subtotal)</t>
  </si>
  <si>
    <t>Physician Services (Subtotal)</t>
  </si>
  <si>
    <t>Interpreter Services</t>
  </si>
  <si>
    <t>Copy Services</t>
  </si>
  <si>
    <t>Total Calendar Year Medical Payments</t>
  </si>
  <si>
    <t>Exhibit 1.1</t>
  </si>
  <si>
    <t>Exhibit 2.1</t>
  </si>
  <si>
    <r>
      <rPr>
        <vertAlign val="superscript"/>
        <sz val="10"/>
        <color indexed="8"/>
        <rFont val="Arial"/>
        <family val="2"/>
      </rPr>
      <t xml:space="preserve">[1] </t>
    </r>
    <r>
      <rPr>
        <sz val="10"/>
        <color indexed="8"/>
        <rFont val="Arial"/>
        <family val="2"/>
      </rPr>
      <t>Figures have been updated form those in last year's report.</t>
    </r>
  </si>
  <si>
    <r>
      <t>2016</t>
    </r>
    <r>
      <rPr>
        <vertAlign val="superscript"/>
        <sz val="10"/>
        <color indexed="8"/>
        <rFont val="Arial"/>
        <family val="2"/>
      </rPr>
      <t>[1]</t>
    </r>
  </si>
  <si>
    <r>
      <t>Service Year 2016</t>
    </r>
    <r>
      <rPr>
        <vertAlign val="superscript"/>
        <sz val="10"/>
        <color indexed="8"/>
        <rFont val="Arial"/>
        <family val="2"/>
      </rPr>
      <t>[1]</t>
    </r>
  </si>
  <si>
    <t>2011 figures include a reallocation made by the State Compensation Insurance Fund to move $500 million of reserves from loss to ULAE.  2017 figures include a reallocation made by the State Compensation Insurance Fund to move $450 million of reserves from loss to ULAE.</t>
  </si>
  <si>
    <t>[4c + 5 + 6 + 7 + 8]</t>
  </si>
  <si>
    <t>WCIRB medical transaction data</t>
  </si>
  <si>
    <r>
      <t>2017</t>
    </r>
    <r>
      <rPr>
        <vertAlign val="superscript"/>
        <sz val="10"/>
        <color indexed="8"/>
        <rFont val="Arial"/>
        <family val="2"/>
      </rPr>
      <t>[1]</t>
    </r>
  </si>
  <si>
    <t>Sources: WCIRB medical transaction data</t>
  </si>
  <si>
    <r>
      <t>Service Year 2017</t>
    </r>
    <r>
      <rPr>
        <vertAlign val="superscript"/>
        <sz val="10"/>
        <color indexed="8"/>
        <rFont val="Arial"/>
        <family val="2"/>
      </rPr>
      <t>[1]</t>
    </r>
  </si>
  <si>
    <t>Sources: WCIRB medical transaction data.  All figures are based on medical-legal transactions reported on all claim types from all accident years within the service year.</t>
  </si>
  <si>
    <t>Paid Medical Costs for Calendar Year 2019</t>
  </si>
  <si>
    <r>
      <t>Medical Cost Containment Program Payments</t>
    </r>
    <r>
      <rPr>
        <vertAlign val="superscript"/>
        <sz val="10"/>
        <color theme="1"/>
        <rFont val="Arial"/>
        <family val="2"/>
      </rPr>
      <t>[1]</t>
    </r>
  </si>
  <si>
    <t>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2019 is $306 million.</t>
  </si>
  <si>
    <r>
      <t>2018</t>
    </r>
    <r>
      <rPr>
        <vertAlign val="superscript"/>
        <sz val="10"/>
        <color indexed="8"/>
        <rFont val="Arial"/>
        <family val="2"/>
      </rPr>
      <t>[1]</t>
    </r>
  </si>
  <si>
    <r>
      <t>2015</t>
    </r>
    <r>
      <rPr>
        <vertAlign val="superscript"/>
        <sz val="10"/>
        <color indexed="8"/>
        <rFont val="Arial"/>
        <family val="2"/>
      </rPr>
      <t>1]</t>
    </r>
  </si>
  <si>
    <t>Medical Cost Containment Program Payments [2]</t>
  </si>
  <si>
    <t>Interpreter Services[3]</t>
  </si>
  <si>
    <t>Copy Services[3]</t>
  </si>
  <si>
    <t>Service Year 2019</t>
  </si>
  <si>
    <r>
      <t>Service Year 2018</t>
    </r>
    <r>
      <rPr>
        <vertAlign val="superscript"/>
        <sz val="10"/>
        <color indexed="8"/>
        <rFont val="Arial"/>
        <family val="2"/>
      </rPr>
      <t>[1]</t>
    </r>
  </si>
  <si>
    <t>Paid Indemnity Benefits for Calendar Year 2019</t>
  </si>
  <si>
    <t>Policy Year 2017 Permanent Disability Summary</t>
  </si>
  <si>
    <t>Summary of Claims by Cause of Injury - Policy Year 2017</t>
  </si>
  <si>
    <t>Summary of Claims by Nature of Injury - Policy Year 2017</t>
  </si>
  <si>
    <t>Summary of Claims by Part of Body - Policy Year 2017</t>
  </si>
  <si>
    <t>2014 numbers are based on WCIRB surveys of insurer medical payments.</t>
  </si>
  <si>
    <t>As a result of WCIRB efforts to more accurately categorize medical transactions, figures shown for 2014 through 2018 have been updated since the issuance of last year’s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</si>
</sst>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
    <numFmt numFmtId="165" formatCode="&quot;$&quot;#,##0"/>
  </numFmts>
  <fonts count="17">
    <font>
      <sz val="11"/>
      <color theme="1"/>
      <name val="Calibri"/>
      <family val="2"/>
      <scheme val="minor"/>
    </font>
    <font>
      <sz val="10"/>
      <name val="Univers 55"/>
    </font>
    <font>
      <sz val="10"/>
      <name val="Arial"/>
      <family val="2"/>
    </font>
    <font>
      <u/>
      <sz val="10"/>
      <name val="Arial"/>
      <family val="2"/>
    </font>
    <font>
      <b/>
      <sz val="10"/>
      <name val="Arial"/>
      <family val="2"/>
    </font>
    <font>
      <b/>
      <sz val="12"/>
      <name val="Arial"/>
      <family val="2"/>
    </font>
    <font>
      <vertAlign val="superscript"/>
      <sz val="10"/>
      <name val="Arial"/>
      <family val="2"/>
    </font>
    <font>
      <sz val="10"/>
      <color indexed="10"/>
      <name val="Arial"/>
      <family val="2"/>
    </font>
    <font>
      <i/>
      <sz val="10"/>
      <name val="Arial"/>
      <family val="2"/>
    </font>
    <font>
      <vertAlign val="superscript"/>
      <sz val="10"/>
      <color indexed="8"/>
      <name val="Arial"/>
      <family val="2"/>
    </font>
    <font>
      <sz val="10"/>
      <color indexed="8"/>
      <name val="Arial"/>
      <family val="2"/>
    </font>
    <font>
      <vertAlign val="superscript"/>
      <sz val="10"/>
      <color theme="1"/>
      <name val="Arial"/>
      <family val="2"/>
    </font>
    <font>
      <sz val="10"/>
      <color theme="1"/>
      <name val="Arial"/>
      <family val="2"/>
    </font>
    <font>
      <b/>
      <sz val="10"/>
      <color theme="1"/>
      <name val="Arial"/>
      <family val="2"/>
    </font>
    <font>
      <u/>
      <sz val="10"/>
      <color theme="1"/>
      <name val="Arial"/>
      <family val="2"/>
    </font>
    <font>
      <sz val="10"/>
      <color rgb="FFFF0000"/>
      <name val="Arial"/>
      <family val="2"/>
    </font>
    <font>
      <b/>
      <sz val="10"/>
      <color rgb="FFFF0000"/>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bottom style="thin">
        <color indexed="55"/>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tint="0.499984740745262"/>
      </bottom>
      <diagonal/>
    </border>
  </borders>
  <cellStyleXfs count="2">
    <xf numFmtId="0" fontId="0" fillId="0" borderId="0"/>
    <xf numFmtId="0" fontId="1" fillId="0" borderId="0"/>
  </cellStyleXfs>
  <cellXfs count="177">
    <xf numFmtId="0" fontId="0" fillId="0" borderId="0" xfId="0"/>
    <xf numFmtId="0" fontId="2" fillId="0" borderId="0" xfId="1" applyFont="1"/>
    <xf numFmtId="3" fontId="2" fillId="0" borderId="0" xfId="1" applyNumberFormat="1" applyFont="1"/>
    <xf numFmtId="3" fontId="2" fillId="0" borderId="0" xfId="1" applyNumberFormat="1" applyFont="1" applyAlignment="1">
      <alignment horizontal="right" indent="1"/>
    </xf>
    <xf numFmtId="0" fontId="2" fillId="0" borderId="0" xfId="1" applyFont="1" applyAlignment="1">
      <alignment horizontal="right"/>
    </xf>
    <xf numFmtId="0" fontId="2" fillId="0" borderId="0" xfId="1" applyFont="1" applyAlignment="1">
      <alignment horizontal="left"/>
    </xf>
    <xf numFmtId="0" fontId="2" fillId="0" borderId="0" xfId="1" applyFont="1" applyAlignment="1">
      <alignment horizontal="right" indent="1"/>
    </xf>
    <xf numFmtId="3" fontId="2" fillId="0" borderId="0" xfId="1" applyNumberFormat="1" applyFont="1" applyBorder="1" applyAlignment="1">
      <alignment horizontal="right" indent="1"/>
    </xf>
    <xf numFmtId="3" fontId="2" fillId="0" borderId="1" xfId="1" applyNumberFormat="1" applyFont="1" applyBorder="1" applyAlignment="1">
      <alignment horizontal="right" indent="1"/>
    </xf>
    <xf numFmtId="0" fontId="2" fillId="0" borderId="1" xfId="1" applyFont="1" applyBorder="1" applyAlignment="1">
      <alignment horizontal="right" indent="1"/>
    </xf>
    <xf numFmtId="0" fontId="2" fillId="0" borderId="1" xfId="1" applyFont="1" applyBorder="1"/>
    <xf numFmtId="0" fontId="2" fillId="0" borderId="0" xfId="1" applyFont="1" applyAlignment="1">
      <alignment horizontal="center"/>
    </xf>
    <xf numFmtId="1" fontId="2" fillId="0" borderId="0" xfId="1" applyNumberFormat="1" applyFont="1"/>
    <xf numFmtId="1" fontId="2" fillId="0" borderId="0" xfId="1" applyNumberFormat="1" applyFont="1" applyAlignment="1">
      <alignment horizontal="right"/>
    </xf>
    <xf numFmtId="1" fontId="2" fillId="0" borderId="0" xfId="1" quotePrefix="1" applyNumberFormat="1" applyFont="1" applyAlignment="1">
      <alignment horizontal="right"/>
    </xf>
    <xf numFmtId="0" fontId="3" fillId="0" borderId="0" xfId="1" applyFont="1" applyBorder="1" applyAlignment="1">
      <alignment horizontal="center"/>
    </xf>
    <xf numFmtId="0" fontId="3" fillId="0" borderId="0" xfId="1" applyFont="1" applyBorder="1"/>
    <xf numFmtId="0" fontId="4" fillId="0" borderId="0" xfId="1" applyFont="1" applyAlignment="1">
      <alignment horizontal="centerContinuous"/>
    </xf>
    <xf numFmtId="0" fontId="2" fillId="0" borderId="0" xfId="1" applyFont="1" applyAlignment="1">
      <alignment horizontal="centerContinuous"/>
    </xf>
    <xf numFmtId="0" fontId="4" fillId="0" borderId="0" xfId="0" applyFont="1" applyAlignment="1">
      <alignment horizontal="centerContinuous"/>
    </xf>
    <xf numFmtId="0" fontId="4" fillId="0" borderId="0" xfId="0" applyFont="1" applyAlignment="1"/>
    <xf numFmtId="0" fontId="2" fillId="0" borderId="0" xfId="0" applyFont="1"/>
    <xf numFmtId="0" fontId="2" fillId="0" borderId="1" xfId="0" applyFont="1" applyBorder="1"/>
    <xf numFmtId="0" fontId="2" fillId="0" borderId="0" xfId="0" applyFont="1" applyAlignment="1">
      <alignment horizontal="center"/>
    </xf>
    <xf numFmtId="0" fontId="2" fillId="0" borderId="1" xfId="0" applyFont="1" applyBorder="1" applyAlignment="1">
      <alignment horizontal="center"/>
    </xf>
    <xf numFmtId="3" fontId="2" fillId="0" borderId="0" xfId="0" applyNumberFormat="1" applyFont="1"/>
    <xf numFmtId="164" fontId="2" fillId="0" borderId="0" xfId="0" applyNumberFormat="1" applyFont="1"/>
    <xf numFmtId="10" fontId="2" fillId="0" borderId="0" xfId="0" quotePrefix="1" applyNumberFormat="1" applyFont="1" applyAlignment="1">
      <alignment horizontal="right"/>
    </xf>
    <xf numFmtId="0" fontId="2" fillId="0" borderId="0" xfId="0" quotePrefix="1" applyFont="1" applyAlignment="1">
      <alignment horizontal="center"/>
    </xf>
    <xf numFmtId="10" fontId="2" fillId="0" borderId="0" xfId="0" applyNumberFormat="1" applyFont="1" applyAlignment="1">
      <alignment horizontal="left"/>
    </xf>
    <xf numFmtId="10" fontId="2" fillId="0" borderId="0" xfId="0" applyNumberFormat="1" applyFont="1" applyAlignment="1">
      <alignment horizontal="right"/>
    </xf>
    <xf numFmtId="10" fontId="2" fillId="0" borderId="2" xfId="0" applyNumberFormat="1" applyFont="1" applyBorder="1" applyAlignment="1">
      <alignment horizontal="right"/>
    </xf>
    <xf numFmtId="0" fontId="2" fillId="0" borderId="2" xfId="0" quotePrefix="1" applyFont="1" applyBorder="1" applyAlignment="1">
      <alignment horizontal="center"/>
    </xf>
    <xf numFmtId="10" fontId="2" fillId="0" borderId="2" xfId="0" applyNumberFormat="1" applyFont="1" applyBorder="1" applyAlignment="1">
      <alignment horizontal="left"/>
    </xf>
    <xf numFmtId="0" fontId="2" fillId="0" borderId="0" xfId="0" applyFont="1" applyBorder="1"/>
    <xf numFmtId="3" fontId="2" fillId="0" borderId="2" xfId="0" applyNumberFormat="1" applyFont="1" applyBorder="1"/>
    <xf numFmtId="164" fontId="2" fillId="0" borderId="2" xfId="0" applyNumberFormat="1" applyFont="1" applyBorder="1"/>
    <xf numFmtId="0" fontId="3" fillId="0" borderId="0" xfId="0" applyFont="1"/>
    <xf numFmtId="3" fontId="2" fillId="0" borderId="1" xfId="0" applyNumberFormat="1" applyFont="1" applyBorder="1"/>
    <xf numFmtId="164" fontId="2" fillId="0" borderId="1" xfId="0" applyNumberFormat="1" applyFont="1" applyBorder="1"/>
    <xf numFmtId="3" fontId="2" fillId="0" borderId="0" xfId="0" applyNumberFormat="1" applyFont="1" applyAlignment="1">
      <alignment horizontal="center"/>
    </xf>
    <xf numFmtId="3" fontId="3" fillId="0" borderId="0" xfId="0" applyNumberFormat="1" applyFont="1" applyBorder="1" applyAlignment="1">
      <alignment horizontal="center"/>
    </xf>
    <xf numFmtId="0" fontId="3" fillId="0" borderId="0" xfId="0" applyFont="1" applyBorder="1" applyAlignment="1">
      <alignment horizontal="center"/>
    </xf>
    <xf numFmtId="3" fontId="2" fillId="0" borderId="0" xfId="0" applyNumberFormat="1" applyFont="1" applyFill="1" applyAlignment="1">
      <alignment horizontal="right" indent="1"/>
    </xf>
    <xf numFmtId="164" fontId="2" fillId="0" borderId="0" xfId="0" applyNumberFormat="1" applyFont="1" applyAlignment="1">
      <alignment horizontal="right" indent="1"/>
    </xf>
    <xf numFmtId="3" fontId="2" fillId="0" borderId="0" xfId="0" applyNumberFormat="1" applyFont="1" applyAlignment="1">
      <alignment horizontal="right" indent="1"/>
    </xf>
    <xf numFmtId="3" fontId="2" fillId="0" borderId="1" xfId="0" applyNumberFormat="1" applyFont="1" applyBorder="1" applyAlignment="1">
      <alignment horizontal="right" indent="1"/>
    </xf>
    <xf numFmtId="164" fontId="2" fillId="0" borderId="1" xfId="0" applyNumberFormat="1" applyFont="1" applyBorder="1" applyAlignment="1">
      <alignment horizontal="right" indent="1"/>
    </xf>
    <xf numFmtId="0" fontId="2" fillId="0" borderId="0" xfId="0" applyFont="1" applyAlignment="1">
      <alignment horizontal="centerContinuous"/>
    </xf>
    <xf numFmtId="0" fontId="2" fillId="0" borderId="1" xfId="0" applyFont="1" applyBorder="1" applyAlignment="1">
      <alignment horizontal="left" indent="1"/>
    </xf>
    <xf numFmtId="0" fontId="2" fillId="0" borderId="0" xfId="0" applyFont="1" applyAlignment="1">
      <alignment vertical="top"/>
    </xf>
    <xf numFmtId="0" fontId="5" fillId="0" borderId="0" xfId="0" applyFont="1" applyAlignment="1">
      <alignment horizontal="centerContinuous" vertical="center"/>
    </xf>
    <xf numFmtId="0" fontId="2" fillId="0" borderId="0" xfId="0" applyFont="1" applyBorder="1" applyAlignment="1">
      <alignment horizontal="center"/>
    </xf>
    <xf numFmtId="0" fontId="6" fillId="0" borderId="1" xfId="0" applyFont="1" applyBorder="1" applyAlignment="1">
      <alignment horizontal="right"/>
    </xf>
    <xf numFmtId="0" fontId="4" fillId="0" borderId="0" xfId="0" applyFont="1"/>
    <xf numFmtId="0" fontId="4" fillId="0" borderId="0" xfId="0" applyFont="1" applyBorder="1" applyAlignment="1">
      <alignment horizontal="centerContinuous"/>
    </xf>
    <xf numFmtId="0" fontId="4" fillId="0" borderId="0" xfId="0" applyFont="1" applyBorder="1"/>
    <xf numFmtId="0" fontId="2" fillId="0" borderId="0" xfId="0" applyFont="1" applyAlignment="1"/>
    <xf numFmtId="6" fontId="2" fillId="0" borderId="0" xfId="0" applyNumberFormat="1" applyFont="1"/>
    <xf numFmtId="0" fontId="2" fillId="0" borderId="0" xfId="0" applyFont="1" applyBorder="1" applyAlignment="1"/>
    <xf numFmtId="0" fontId="2" fillId="0" borderId="0" xfId="0" applyFont="1" applyAlignment="1">
      <alignment horizontal="right"/>
    </xf>
    <xf numFmtId="0" fontId="2" fillId="0" borderId="0" xfId="0" applyFont="1" applyAlignment="1">
      <alignment horizontal="left"/>
    </xf>
    <xf numFmtId="0" fontId="2" fillId="0" borderId="1" xfId="0" applyFont="1" applyBorder="1" applyAlignment="1">
      <alignment horizontal="left"/>
    </xf>
    <xf numFmtId="6" fontId="2" fillId="0" borderId="1" xfId="0" applyNumberFormat="1" applyFont="1" applyBorder="1"/>
    <xf numFmtId="164" fontId="2" fillId="0" borderId="0" xfId="0" applyNumberFormat="1" applyFont="1" applyBorder="1"/>
    <xf numFmtId="0" fontId="2" fillId="0" borderId="0" xfId="0" applyFont="1" applyBorder="1" applyAlignment="1">
      <alignment horizontal="left"/>
    </xf>
    <xf numFmtId="164" fontId="7" fillId="0" borderId="0" xfId="0" applyNumberFormat="1" applyFont="1"/>
    <xf numFmtId="37" fontId="2" fillId="0" borderId="0" xfId="0" applyNumberFormat="1" applyFont="1"/>
    <xf numFmtId="0" fontId="6" fillId="0" borderId="0" xfId="0" applyFont="1" applyAlignment="1">
      <alignment horizontal="right" vertical="top"/>
    </xf>
    <xf numFmtId="0" fontId="2" fillId="0" borderId="0" xfId="0" applyFont="1" applyAlignment="1">
      <alignment horizontal="left" vertical="top"/>
    </xf>
    <xf numFmtId="0" fontId="11" fillId="0" borderId="0" xfId="0" applyFont="1"/>
    <xf numFmtId="0" fontId="12" fillId="0" borderId="0" xfId="0" applyFont="1"/>
    <xf numFmtId="0" fontId="12" fillId="0" borderId="3" xfId="0" applyFont="1" applyFill="1" applyBorder="1" applyAlignment="1">
      <alignment horizontal="center" vertical="center"/>
    </xf>
    <xf numFmtId="0" fontId="0" fillId="0" borderId="4" xfId="0" applyBorder="1" applyAlignment="1">
      <alignment horizontal="center" wrapText="1"/>
    </xf>
    <xf numFmtId="0" fontId="12" fillId="0" borderId="0" xfId="0" applyFont="1" applyFill="1"/>
    <xf numFmtId="0" fontId="12" fillId="0" borderId="5" xfId="0" applyFont="1" applyFill="1" applyBorder="1" applyAlignment="1"/>
    <xf numFmtId="165" fontId="12" fillId="0" borderId="5" xfId="0" applyNumberFormat="1" applyFont="1" applyFill="1" applyBorder="1" applyAlignment="1">
      <alignment horizontal="right"/>
    </xf>
    <xf numFmtId="0" fontId="12" fillId="0" borderId="3" xfId="0" applyFont="1" applyFill="1" applyBorder="1" applyAlignment="1"/>
    <xf numFmtId="164" fontId="12" fillId="0" borderId="6" xfId="0" applyNumberFormat="1" applyFont="1" applyFill="1" applyBorder="1" applyAlignment="1">
      <alignment horizontal="right" indent="1"/>
    </xf>
    <xf numFmtId="164" fontId="12" fillId="0" borderId="3" xfId="0" applyNumberFormat="1" applyFont="1" applyFill="1" applyBorder="1" applyAlignment="1">
      <alignment horizontal="right" indent="1"/>
    </xf>
    <xf numFmtId="0" fontId="12" fillId="0" borderId="7" xfId="0" applyFont="1" applyFill="1" applyBorder="1" applyAlignment="1"/>
    <xf numFmtId="165" fontId="12" fillId="0" borderId="7" xfId="0" applyNumberFormat="1" applyFont="1" applyFill="1" applyBorder="1" applyAlignment="1">
      <alignment horizontal="right"/>
    </xf>
    <xf numFmtId="0" fontId="12" fillId="0" borderId="8" xfId="0" applyFont="1" applyFill="1" applyBorder="1" applyAlignment="1"/>
    <xf numFmtId="164" fontId="12" fillId="0" borderId="9" xfId="0" applyNumberFormat="1" applyFont="1" applyFill="1" applyBorder="1" applyAlignment="1">
      <alignment horizontal="right" indent="1"/>
    </xf>
    <xf numFmtId="164" fontId="12" fillId="0" borderId="8" xfId="0" applyNumberFormat="1" applyFont="1" applyFill="1" applyBorder="1" applyAlignment="1">
      <alignment horizontal="right" indent="1"/>
    </xf>
    <xf numFmtId="0" fontId="12" fillId="0" borderId="0" xfId="0" applyFont="1" applyFill="1" applyBorder="1" applyAlignment="1"/>
    <xf numFmtId="0" fontId="12" fillId="0" borderId="10" xfId="0" applyFont="1" applyFill="1" applyBorder="1" applyAlignment="1"/>
    <xf numFmtId="0" fontId="12" fillId="0" borderId="1" xfId="0" applyFont="1" applyFill="1" applyBorder="1" applyAlignment="1"/>
    <xf numFmtId="165" fontId="12" fillId="0" borderId="10" xfId="0" applyNumberFormat="1" applyFont="1" applyFill="1" applyBorder="1" applyAlignment="1">
      <alignment horizontal="right"/>
    </xf>
    <xf numFmtId="164" fontId="12" fillId="0" borderId="11" xfId="0" applyNumberFormat="1" applyFont="1" applyFill="1" applyBorder="1" applyAlignment="1">
      <alignment horizontal="right" indent="1"/>
    </xf>
    <xf numFmtId="164" fontId="12" fillId="0" borderId="12" xfId="0" applyNumberFormat="1" applyFont="1" applyFill="1" applyBorder="1" applyAlignment="1">
      <alignment horizontal="right" indent="1"/>
    </xf>
    <xf numFmtId="0" fontId="12" fillId="0" borderId="10" xfId="0" applyFont="1" applyBorder="1" applyAlignment="1"/>
    <xf numFmtId="0" fontId="12" fillId="0" borderId="1" xfId="0" applyFont="1" applyBorder="1" applyAlignment="1"/>
    <xf numFmtId="165" fontId="12" fillId="0" borderId="10" xfId="0" applyNumberFormat="1" applyFont="1" applyBorder="1" applyAlignment="1">
      <alignment horizontal="right"/>
    </xf>
    <xf numFmtId="164" fontId="12" fillId="0" borderId="11" xfId="0" applyNumberFormat="1" applyFont="1" applyBorder="1" applyAlignment="1">
      <alignment horizontal="right" indent="1"/>
    </xf>
    <xf numFmtId="164" fontId="12" fillId="0" borderId="12" xfId="0" applyNumberFormat="1" applyFont="1" applyBorder="1" applyAlignment="1">
      <alignment horizontal="right" indent="1"/>
    </xf>
    <xf numFmtId="0" fontId="12" fillId="0" borderId="0" xfId="0" applyFont="1" applyAlignment="1"/>
    <xf numFmtId="165" fontId="12" fillId="0" borderId="0" xfId="0" applyNumberFormat="1" applyFont="1" applyAlignment="1">
      <alignment horizontal="right"/>
    </xf>
    <xf numFmtId="164" fontId="12" fillId="0" borderId="0" xfId="0" applyNumberFormat="1" applyFont="1" applyAlignment="1">
      <alignment horizontal="right" indent="1"/>
    </xf>
    <xf numFmtId="165" fontId="12" fillId="0" borderId="0" xfId="0" applyNumberFormat="1" applyFont="1" applyAlignment="1">
      <alignment horizontal="right" indent="1"/>
    </xf>
    <xf numFmtId="0" fontId="11" fillId="0" borderId="0" xfId="0" applyFont="1" applyAlignment="1">
      <alignment horizontal="right" vertical="top"/>
    </xf>
    <xf numFmtId="3" fontId="11" fillId="0" borderId="0" xfId="0" applyNumberFormat="1" applyFont="1" applyAlignment="1">
      <alignment horizontal="right" vertical="top"/>
    </xf>
    <xf numFmtId="0" fontId="12" fillId="0" borderId="5" xfId="0" applyFont="1" applyBorder="1"/>
    <xf numFmtId="165" fontId="12" fillId="0" borderId="5" xfId="0" applyNumberFormat="1" applyFont="1" applyBorder="1" applyAlignment="1">
      <alignment horizontal="right"/>
    </xf>
    <xf numFmtId="0" fontId="12" fillId="0" borderId="13" xfId="0" applyFont="1" applyBorder="1"/>
    <xf numFmtId="164" fontId="12" fillId="0" borderId="6" xfId="0" applyNumberFormat="1" applyFont="1" applyBorder="1" applyAlignment="1">
      <alignment horizontal="right" indent="1"/>
    </xf>
    <xf numFmtId="164" fontId="12" fillId="0" borderId="3" xfId="0" applyNumberFormat="1" applyFont="1" applyBorder="1" applyAlignment="1">
      <alignment horizontal="right" indent="1"/>
    </xf>
    <xf numFmtId="0" fontId="12" fillId="0" borderId="7" xfId="0" applyFont="1" applyBorder="1"/>
    <xf numFmtId="0" fontId="12" fillId="0" borderId="0" xfId="0" applyFont="1" applyBorder="1"/>
    <xf numFmtId="165" fontId="12" fillId="0" borderId="7" xfId="0" applyNumberFormat="1" applyFont="1" applyBorder="1" applyAlignment="1">
      <alignment horizontal="right"/>
    </xf>
    <xf numFmtId="164" fontId="12" fillId="0" borderId="9" xfId="0" applyNumberFormat="1" applyFont="1" applyBorder="1" applyAlignment="1">
      <alignment horizontal="right" indent="1"/>
    </xf>
    <xf numFmtId="164" fontId="12" fillId="0" borderId="8" xfId="0" applyNumberFormat="1" applyFont="1" applyBorder="1" applyAlignment="1">
      <alignment horizontal="right" indent="1"/>
    </xf>
    <xf numFmtId="0" fontId="12" fillId="0" borderId="10" xfId="0" applyFont="1" applyBorder="1"/>
    <xf numFmtId="0" fontId="12" fillId="0" borderId="1" xfId="0" applyFont="1" applyBorder="1"/>
    <xf numFmtId="0" fontId="12" fillId="0" borderId="0" xfId="0" applyFont="1" applyAlignment="1">
      <alignment horizontal="right" indent="1"/>
    </xf>
    <xf numFmtId="0" fontId="12" fillId="0" borderId="3" xfId="0" applyFont="1" applyBorder="1"/>
    <xf numFmtId="0" fontId="12" fillId="0" borderId="8" xfId="0" applyFont="1" applyBorder="1"/>
    <xf numFmtId="0" fontId="12" fillId="0" borderId="12" xfId="0" applyFont="1" applyBorder="1"/>
    <xf numFmtId="0" fontId="13" fillId="0" borderId="0" xfId="0" applyFont="1" applyAlignment="1">
      <alignment horizontal="centerContinuous"/>
    </xf>
    <xf numFmtId="0" fontId="12" fillId="0" borderId="0" xfId="0" applyFont="1" applyAlignment="1">
      <alignment horizontal="center"/>
    </xf>
    <xf numFmtId="0" fontId="14" fillId="0" borderId="0" xfId="0" applyFont="1"/>
    <xf numFmtId="0" fontId="14" fillId="0" borderId="0" xfId="0" applyFont="1" applyAlignment="1">
      <alignment horizontal="center"/>
    </xf>
    <xf numFmtId="3" fontId="12" fillId="0" borderId="0" xfId="0" applyNumberFormat="1" applyFont="1"/>
    <xf numFmtId="164" fontId="12" fillId="0" borderId="0" xfId="0" applyNumberFormat="1" applyFont="1" applyAlignment="1">
      <alignment horizontal="right" indent="2"/>
    </xf>
    <xf numFmtId="164" fontId="12" fillId="0" borderId="0" xfId="0" applyNumberFormat="1" applyFont="1" applyAlignment="1">
      <alignment horizontal="center"/>
    </xf>
    <xf numFmtId="0" fontId="14" fillId="0" borderId="0" xfId="0" applyFont="1" applyBorder="1" applyAlignment="1">
      <alignment horizontal="center"/>
    </xf>
    <xf numFmtId="0" fontId="12" fillId="0" borderId="16" xfId="0" applyFont="1" applyBorder="1"/>
    <xf numFmtId="3" fontId="12" fillId="0" borderId="16" xfId="0" applyNumberFormat="1" applyFont="1" applyBorder="1"/>
    <xf numFmtId="0" fontId="14" fillId="0" borderId="16" xfId="0" applyFont="1" applyBorder="1" applyAlignment="1">
      <alignment horizontal="center"/>
    </xf>
    <xf numFmtId="164" fontId="12" fillId="0" borderId="16" xfId="0" applyNumberFormat="1" applyFont="1" applyBorder="1" applyAlignment="1">
      <alignment horizontal="right" indent="2"/>
    </xf>
    <xf numFmtId="164" fontId="12" fillId="0" borderId="16" xfId="0" applyNumberFormat="1" applyFont="1" applyBorder="1" applyAlignment="1">
      <alignment horizontal="center"/>
    </xf>
    <xf numFmtId="3" fontId="12" fillId="0" borderId="0" xfId="0" applyNumberFormat="1" applyFont="1" applyAlignment="1"/>
    <xf numFmtId="3" fontId="12" fillId="0" borderId="0" xfId="0" applyNumberFormat="1" applyFont="1" applyAlignment="1">
      <alignment horizontal="right" indent="1"/>
    </xf>
    <xf numFmtId="3" fontId="12" fillId="0" borderId="16" xfId="0" applyNumberFormat="1" applyFont="1" applyBorder="1" applyAlignment="1"/>
    <xf numFmtId="3" fontId="12" fillId="0" borderId="16" xfId="0" applyNumberFormat="1" applyFont="1" applyBorder="1" applyAlignment="1">
      <alignment horizontal="right" indent="1"/>
    </xf>
    <xf numFmtId="0" fontId="12" fillId="0" borderId="0" xfId="0" applyFont="1" applyAlignment="1">
      <alignment horizontal="right" indent="2"/>
    </xf>
    <xf numFmtId="3" fontId="12" fillId="0" borderId="0" xfId="0" applyNumberFormat="1" applyFont="1" applyBorder="1" applyAlignment="1">
      <alignment horizontal="right" indent="1"/>
    </xf>
    <xf numFmtId="0" fontId="12" fillId="0" borderId="0" xfId="0" applyFont="1" applyBorder="1" applyAlignment="1">
      <alignment horizontal="right" indent="2"/>
    </xf>
    <xf numFmtId="0" fontId="11" fillId="0" borderId="0" xfId="0" applyFont="1" applyAlignment="1">
      <alignment horizontal="left" vertical="top"/>
    </xf>
    <xf numFmtId="0" fontId="11" fillId="0" borderId="0" xfId="0" applyFont="1" applyBorder="1" applyAlignment="1">
      <alignment horizontal="left" vertical="top"/>
    </xf>
    <xf numFmtId="0" fontId="12" fillId="0" borderId="16" xfId="0" applyFont="1" applyBorder="1" applyAlignment="1">
      <alignment horizontal="right" indent="2"/>
    </xf>
    <xf numFmtId="0" fontId="12" fillId="0" borderId="0" xfId="0" applyFont="1" applyAlignment="1">
      <alignment vertical="top" wrapText="1"/>
    </xf>
    <xf numFmtId="3" fontId="11" fillId="0" borderId="0" xfId="0" applyNumberFormat="1" applyFont="1" applyBorder="1" applyAlignment="1">
      <alignment horizontal="right" vertical="top"/>
    </xf>
    <xf numFmtId="0" fontId="12" fillId="0" borderId="0" xfId="0" applyFont="1" applyAlignment="1">
      <alignment horizontal="centerContinuous"/>
    </xf>
    <xf numFmtId="0" fontId="12" fillId="0" borderId="0" xfId="0" applyFont="1" applyAlignment="1">
      <alignment horizontal="center"/>
    </xf>
    <xf numFmtId="0" fontId="14" fillId="0" borderId="0" xfId="0" applyFont="1" applyAlignment="1">
      <alignment horizontal="left" indent="1"/>
    </xf>
    <xf numFmtId="0" fontId="12" fillId="0" borderId="1" xfId="0" applyFont="1" applyBorder="1" applyAlignment="1">
      <alignment horizontal="centerContinuous"/>
    </xf>
    <xf numFmtId="0" fontId="12" fillId="0" borderId="0" xfId="0" applyFont="1" applyAlignment="1">
      <alignment horizontal="left" indent="1"/>
    </xf>
    <xf numFmtId="0" fontId="12" fillId="0" borderId="0" xfId="0" applyFont="1" applyAlignment="1">
      <alignment horizontal="left" wrapText="1" indent="1"/>
    </xf>
    <xf numFmtId="0" fontId="12" fillId="0" borderId="1" xfId="0" applyFont="1" applyBorder="1" applyAlignment="1">
      <alignment horizontal="right" indent="1"/>
    </xf>
    <xf numFmtId="1" fontId="2" fillId="0" borderId="1" xfId="0" applyNumberFormat="1" applyFont="1" applyBorder="1" applyAlignment="1"/>
    <xf numFmtId="164" fontId="15" fillId="0" borderId="0" xfId="0" applyNumberFormat="1" applyFont="1"/>
    <xf numFmtId="0" fontId="16" fillId="0" borderId="0" xfId="0" applyFont="1"/>
    <xf numFmtId="0" fontId="12" fillId="0" borderId="0" xfId="0" applyFont="1" applyAlignment="1">
      <alignment vertical="top" wrapText="1"/>
    </xf>
    <xf numFmtId="0" fontId="0" fillId="0" borderId="0" xfId="0" applyAlignment="1">
      <alignment vertical="top" wrapText="1"/>
    </xf>
    <xf numFmtId="0" fontId="12" fillId="0" borderId="10" xfId="0" applyFont="1" applyFill="1" applyBorder="1" applyAlignment="1">
      <alignment horizontal="center" vertical="center"/>
    </xf>
    <xf numFmtId="0" fontId="0" fillId="0" borderId="12" xfId="0" applyBorder="1" applyAlignment="1">
      <alignment horizontal="center" vertical="center"/>
    </xf>
    <xf numFmtId="0" fontId="12" fillId="0" borderId="14" xfId="0" applyFont="1" applyFill="1" applyBorder="1" applyAlignment="1">
      <alignment horizontal="center" wrapText="1"/>
    </xf>
    <xf numFmtId="0" fontId="0" fillId="0" borderId="15" xfId="0" applyBorder="1" applyAlignment="1">
      <alignment horizontal="center" wrapText="1"/>
    </xf>
    <xf numFmtId="0" fontId="12" fillId="0" borderId="0" xfId="0" applyFont="1" applyAlignment="1">
      <alignment wrapText="1"/>
    </xf>
    <xf numFmtId="0" fontId="0" fillId="0" borderId="0" xfId="0" applyAlignment="1">
      <alignment wrapText="1"/>
    </xf>
    <xf numFmtId="0" fontId="13" fillId="0" borderId="0" xfId="0" applyFont="1" applyAlignment="1">
      <alignment horizontal="center"/>
    </xf>
    <xf numFmtId="0" fontId="12" fillId="0" borderId="0" xfId="0" applyFont="1" applyAlignment="1">
      <alignment horizontal="center"/>
    </xf>
    <xf numFmtId="0" fontId="12" fillId="0" borderId="5" xfId="0" applyFont="1" applyFill="1" applyBorder="1" applyAlignment="1">
      <alignment horizontal="center" vertical="center"/>
    </xf>
    <xf numFmtId="0" fontId="0" fillId="0" borderId="3" xfId="0" applyBorder="1" applyAlignment="1">
      <alignment horizontal="center" vertical="center"/>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0" borderId="3" xfId="0"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1" xfId="1" applyFont="1" applyBorder="1" applyAlignment="1">
      <alignment horizontal="right"/>
    </xf>
    <xf numFmtId="0" fontId="4" fillId="0" borderId="0" xfId="1" applyFont="1" applyAlignment="1">
      <alignment horizontal="center"/>
    </xf>
    <xf numFmtId="0" fontId="2" fillId="0" borderId="0" xfId="1" applyFont="1" applyAlignment="1">
      <alignment horizontal="center"/>
    </xf>
    <xf numFmtId="0" fontId="2" fillId="0" borderId="0" xfId="1" applyFont="1" applyAlignment="1">
      <alignment horizontal="right"/>
    </xf>
    <xf numFmtId="0" fontId="4"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12</xdr:col>
      <xdr:colOff>351114</xdr:colOff>
      <xdr:row>21</xdr:row>
      <xdr:rowOff>120930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7666313" cy="412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759_1_New/2020_Report/Exhibits/Exhibits%204%20-%20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by Injury Type"/>
      <sheetName val="PDR Intervals"/>
      <sheetName val="Exh4_5-Back (Old Format)"/>
      <sheetName val="Exh4-Back"/>
      <sheetName val="Exh5-SlipFall"/>
      <sheetName val="Exh6-Psy"/>
      <sheetName val="Exh7-Carpal"/>
      <sheetName val="Exh8-Others"/>
      <sheetName val="Exh9-All"/>
      <sheetName val="for Exh10.1"/>
    </sheetNames>
    <sheetDataSet>
      <sheetData sheetId="0"/>
      <sheetData sheetId="1">
        <row r="1">
          <cell r="B1" t="str">
            <v>PDRInterval</v>
          </cell>
          <cell r="C1" t="str">
            <v>Number of Claims</v>
          </cell>
          <cell r="D1" t="str">
            <v>Voucher_VR</v>
          </cell>
          <cell r="E1" t="str">
            <v>Paid Indemnity</v>
          </cell>
          <cell r="F1" t="str">
            <v>Incurred Indemnity</v>
          </cell>
          <cell r="G1" t="str">
            <v>Paid Medical</v>
          </cell>
          <cell r="H1" t="str">
            <v>Incurred Medical</v>
          </cell>
          <cell r="I1" t="str">
            <v>TypeOfInjury</v>
          </cell>
        </row>
        <row r="2">
          <cell r="B2" t="str">
            <v>PDRInterval</v>
          </cell>
          <cell r="C2" t="str">
            <v>Number of Claims</v>
          </cell>
          <cell r="D2" t="str">
            <v>Voucher_VR</v>
          </cell>
          <cell r="E2" t="str">
            <v>Paid Indemnity</v>
          </cell>
          <cell r="F2" t="str">
            <v>Incurred Indemnity</v>
          </cell>
          <cell r="G2" t="str">
            <v>Paid Medical</v>
          </cell>
          <cell r="H2" t="str">
            <v>Incurred Medical</v>
          </cell>
          <cell r="I2" t="str">
            <v>TypeOfInjury</v>
          </cell>
        </row>
        <row r="3">
          <cell r="B3" t="str">
            <v>1 - 4</v>
          </cell>
          <cell r="C3">
            <v>10938</v>
          </cell>
          <cell r="D3">
            <v>1862257</v>
          </cell>
          <cell r="E3">
            <v>72001258</v>
          </cell>
          <cell r="F3">
            <v>120374966</v>
          </cell>
          <cell r="G3">
            <v>73493753</v>
          </cell>
          <cell r="H3">
            <v>156031598</v>
          </cell>
          <cell r="I3" t="str">
            <v>All</v>
          </cell>
        </row>
        <row r="4">
          <cell r="B4" t="str">
            <v>10 - 14</v>
          </cell>
          <cell r="C4">
            <v>9178</v>
          </cell>
          <cell r="D4">
            <v>9730646</v>
          </cell>
          <cell r="E4">
            <v>110256988</v>
          </cell>
          <cell r="F4">
            <v>224354774</v>
          </cell>
          <cell r="G4">
            <v>100263821</v>
          </cell>
          <cell r="H4">
            <v>248323493</v>
          </cell>
          <cell r="I4" t="str">
            <v>All</v>
          </cell>
        </row>
        <row r="5">
          <cell r="B5" t="str">
            <v>15 - 19</v>
          </cell>
          <cell r="C5">
            <v>4788</v>
          </cell>
          <cell r="D5">
            <v>3675756</v>
          </cell>
          <cell r="E5">
            <v>67695140</v>
          </cell>
          <cell r="F5">
            <v>145593035</v>
          </cell>
          <cell r="G5">
            <v>63439291</v>
          </cell>
          <cell r="H5">
            <v>150853946</v>
          </cell>
          <cell r="I5" t="str">
            <v>All</v>
          </cell>
        </row>
        <row r="6">
          <cell r="B6" t="str">
            <v>20 - 24</v>
          </cell>
          <cell r="C6">
            <v>2012</v>
          </cell>
          <cell r="D6">
            <v>2453368</v>
          </cell>
          <cell r="E6">
            <v>38666738</v>
          </cell>
          <cell r="F6">
            <v>87794520</v>
          </cell>
          <cell r="G6">
            <v>37216823</v>
          </cell>
          <cell r="H6">
            <v>90940076</v>
          </cell>
          <cell r="I6" t="str">
            <v>All</v>
          </cell>
        </row>
        <row r="7">
          <cell r="B7" t="str">
            <v>25 - 29</v>
          </cell>
          <cell r="C7">
            <v>1104</v>
          </cell>
          <cell r="D7">
            <v>1707707</v>
          </cell>
          <cell r="E7">
            <v>22456682</v>
          </cell>
          <cell r="F7">
            <v>56450412</v>
          </cell>
          <cell r="G7">
            <v>22998381</v>
          </cell>
          <cell r="H7">
            <v>63700339</v>
          </cell>
          <cell r="I7" t="str">
            <v>All</v>
          </cell>
        </row>
        <row r="8">
          <cell r="B8" t="str">
            <v>30 - 34</v>
          </cell>
          <cell r="C8">
            <v>699</v>
          </cell>
          <cell r="D8">
            <v>1055224</v>
          </cell>
          <cell r="E8">
            <v>16457195</v>
          </cell>
          <cell r="F8">
            <v>44442118</v>
          </cell>
          <cell r="G8">
            <v>20248350</v>
          </cell>
          <cell r="H8">
            <v>50309616</v>
          </cell>
          <cell r="I8" t="str">
            <v>All</v>
          </cell>
        </row>
        <row r="9">
          <cell r="B9" t="str">
            <v>35 - 39</v>
          </cell>
          <cell r="C9">
            <v>340</v>
          </cell>
          <cell r="D9">
            <v>588413</v>
          </cell>
          <cell r="E9">
            <v>9804536</v>
          </cell>
          <cell r="F9">
            <v>25305603</v>
          </cell>
          <cell r="G9">
            <v>12514753</v>
          </cell>
          <cell r="H9">
            <v>31666698</v>
          </cell>
          <cell r="I9" t="str">
            <v>All</v>
          </cell>
        </row>
        <row r="10">
          <cell r="B10" t="str">
            <v>40 - 44</v>
          </cell>
          <cell r="C10">
            <v>215</v>
          </cell>
          <cell r="D10">
            <v>331478</v>
          </cell>
          <cell r="E10">
            <v>5601860</v>
          </cell>
          <cell r="F10">
            <v>17406133</v>
          </cell>
          <cell r="G10">
            <v>11331660</v>
          </cell>
          <cell r="H10">
            <v>23654321</v>
          </cell>
          <cell r="I10" t="str">
            <v>All</v>
          </cell>
        </row>
        <row r="11">
          <cell r="B11" t="str">
            <v>45 - 49</v>
          </cell>
          <cell r="C11">
            <v>133</v>
          </cell>
          <cell r="D11">
            <v>169929</v>
          </cell>
          <cell r="E11">
            <v>4186856</v>
          </cell>
          <cell r="F11">
            <v>11713972</v>
          </cell>
          <cell r="G11">
            <v>5656266</v>
          </cell>
          <cell r="H11">
            <v>13573190</v>
          </cell>
          <cell r="I11" t="str">
            <v>All</v>
          </cell>
        </row>
        <row r="12">
          <cell r="B12" t="str">
            <v>5 - 9</v>
          </cell>
          <cell r="C12">
            <v>13952</v>
          </cell>
          <cell r="D12">
            <v>5165588</v>
          </cell>
          <cell r="E12">
            <v>124771396</v>
          </cell>
          <cell r="F12">
            <v>235410402</v>
          </cell>
          <cell r="G12">
            <v>122277837</v>
          </cell>
          <cell r="H12">
            <v>294449617</v>
          </cell>
          <cell r="I12" t="str">
            <v>All</v>
          </cell>
        </row>
        <row r="13">
          <cell r="B13" t="str">
            <v>50 - 54</v>
          </cell>
          <cell r="C13">
            <v>113</v>
          </cell>
          <cell r="D13">
            <v>180475</v>
          </cell>
          <cell r="E13">
            <v>3929105</v>
          </cell>
          <cell r="F13">
            <v>12289516</v>
          </cell>
          <cell r="G13">
            <v>9250861</v>
          </cell>
          <cell r="H13">
            <v>21513716</v>
          </cell>
          <cell r="I13" t="str">
            <v>All</v>
          </cell>
        </row>
        <row r="14">
          <cell r="B14" t="str">
            <v>55 - 59</v>
          </cell>
          <cell r="C14">
            <v>50</v>
          </cell>
          <cell r="D14">
            <v>65625</v>
          </cell>
          <cell r="E14">
            <v>2016096</v>
          </cell>
          <cell r="F14">
            <v>6444904</v>
          </cell>
          <cell r="G14">
            <v>3306909</v>
          </cell>
          <cell r="H14">
            <v>9417960</v>
          </cell>
          <cell r="I14" t="str">
            <v>All</v>
          </cell>
        </row>
        <row r="15">
          <cell r="B15" t="str">
            <v>60 - 64</v>
          </cell>
          <cell r="C15">
            <v>47</v>
          </cell>
          <cell r="D15">
            <v>117600</v>
          </cell>
          <cell r="E15">
            <v>1656548</v>
          </cell>
          <cell r="F15">
            <v>5670334</v>
          </cell>
          <cell r="G15">
            <v>4330519</v>
          </cell>
          <cell r="H15">
            <v>11643467</v>
          </cell>
          <cell r="I15" t="str">
            <v>All</v>
          </cell>
        </row>
        <row r="16">
          <cell r="B16" t="str">
            <v>65 - 69</v>
          </cell>
          <cell r="C16">
            <v>48</v>
          </cell>
          <cell r="D16">
            <v>74002</v>
          </cell>
          <cell r="E16">
            <v>1601720</v>
          </cell>
          <cell r="F16">
            <v>8046249</v>
          </cell>
          <cell r="G16">
            <v>16269605</v>
          </cell>
          <cell r="H16">
            <v>31094327</v>
          </cell>
          <cell r="I16" t="str">
            <v>All</v>
          </cell>
        </row>
        <row r="17">
          <cell r="B17" t="str">
            <v>70 - 74</v>
          </cell>
          <cell r="C17">
            <v>39</v>
          </cell>
          <cell r="D17">
            <v>78000</v>
          </cell>
          <cell r="E17">
            <v>1235668</v>
          </cell>
          <cell r="F17">
            <v>8187190</v>
          </cell>
          <cell r="G17">
            <v>5431200</v>
          </cell>
          <cell r="H17">
            <v>16093119</v>
          </cell>
          <cell r="I17" t="str">
            <v>All</v>
          </cell>
        </row>
        <row r="18">
          <cell r="B18" t="str">
            <v>75 - 79</v>
          </cell>
          <cell r="C18">
            <v>24</v>
          </cell>
          <cell r="D18">
            <v>65600</v>
          </cell>
          <cell r="E18">
            <v>795793</v>
          </cell>
          <cell r="F18">
            <v>8852128</v>
          </cell>
          <cell r="G18">
            <v>4183179</v>
          </cell>
          <cell r="H18">
            <v>24239572</v>
          </cell>
          <cell r="I18" t="str">
            <v>All</v>
          </cell>
        </row>
        <row r="19">
          <cell r="B19" t="str">
            <v>80 - 84</v>
          </cell>
          <cell r="C19">
            <v>24</v>
          </cell>
          <cell r="D19">
            <v>29600</v>
          </cell>
          <cell r="E19">
            <v>1159795</v>
          </cell>
          <cell r="F19">
            <v>6717163</v>
          </cell>
          <cell r="G19">
            <v>6442320</v>
          </cell>
          <cell r="H19">
            <v>12003896</v>
          </cell>
          <cell r="I19" t="str">
            <v>All</v>
          </cell>
        </row>
        <row r="20">
          <cell r="B20" t="str">
            <v>85 - 89</v>
          </cell>
          <cell r="C20">
            <v>11</v>
          </cell>
          <cell r="D20">
            <v>18000</v>
          </cell>
          <cell r="E20">
            <v>464241</v>
          </cell>
          <cell r="F20">
            <v>4538344</v>
          </cell>
          <cell r="G20">
            <v>3341083</v>
          </cell>
          <cell r="H20">
            <v>14846881</v>
          </cell>
          <cell r="I20" t="str">
            <v>All</v>
          </cell>
        </row>
        <row r="21">
          <cell r="B21" t="str">
            <v>90 - 94</v>
          </cell>
          <cell r="C21">
            <v>12</v>
          </cell>
          <cell r="D21">
            <v>13200</v>
          </cell>
          <cell r="E21">
            <v>495647</v>
          </cell>
          <cell r="F21">
            <v>3445966</v>
          </cell>
          <cell r="G21">
            <v>3467866</v>
          </cell>
          <cell r="H21">
            <v>7256725</v>
          </cell>
          <cell r="I21" t="str">
            <v>All</v>
          </cell>
        </row>
        <row r="22">
          <cell r="B22" t="str">
            <v>95 - 99</v>
          </cell>
          <cell r="C22">
            <v>11</v>
          </cell>
          <cell r="D22">
            <v>17000</v>
          </cell>
          <cell r="E22">
            <v>700825</v>
          </cell>
          <cell r="F22">
            <v>6067497</v>
          </cell>
          <cell r="G22">
            <v>4413407</v>
          </cell>
          <cell r="H22">
            <v>14308033</v>
          </cell>
          <cell r="I22" t="str">
            <v>All</v>
          </cell>
        </row>
        <row r="23">
          <cell r="B23" t="str">
            <v>1 - 4</v>
          </cell>
          <cell r="C23">
            <v>1591</v>
          </cell>
          <cell r="D23">
            <v>281832</v>
          </cell>
          <cell r="E23">
            <v>11259380</v>
          </cell>
          <cell r="F23">
            <v>18817066</v>
          </cell>
          <cell r="G23">
            <v>9398545</v>
          </cell>
          <cell r="H23">
            <v>20547676</v>
          </cell>
          <cell r="I23" t="str">
            <v>Back</v>
          </cell>
        </row>
        <row r="24">
          <cell r="B24" t="str">
            <v>10 - 14</v>
          </cell>
          <cell r="C24">
            <v>1988</v>
          </cell>
          <cell r="D24">
            <v>2340948</v>
          </cell>
          <cell r="E24">
            <v>25094986</v>
          </cell>
          <cell r="F24">
            <v>50161194</v>
          </cell>
          <cell r="G24">
            <v>18986486</v>
          </cell>
          <cell r="H24">
            <v>50441696</v>
          </cell>
          <cell r="I24" t="str">
            <v>Back</v>
          </cell>
        </row>
        <row r="25">
          <cell r="B25" t="str">
            <v>15 - 19</v>
          </cell>
          <cell r="C25">
            <v>1056</v>
          </cell>
          <cell r="D25">
            <v>973148</v>
          </cell>
          <cell r="E25">
            <v>14190766</v>
          </cell>
          <cell r="F25">
            <v>30817092</v>
          </cell>
          <cell r="G25">
            <v>11437608</v>
          </cell>
          <cell r="H25">
            <v>30418086</v>
          </cell>
          <cell r="I25" t="str">
            <v>Back</v>
          </cell>
        </row>
        <row r="26">
          <cell r="B26" t="str">
            <v>20 - 24</v>
          </cell>
          <cell r="C26">
            <v>438</v>
          </cell>
          <cell r="D26">
            <v>628526</v>
          </cell>
          <cell r="E26">
            <v>8390725</v>
          </cell>
          <cell r="F26">
            <v>18925406</v>
          </cell>
          <cell r="G26">
            <v>6704436</v>
          </cell>
          <cell r="H26">
            <v>18244616</v>
          </cell>
          <cell r="I26" t="str">
            <v>Back</v>
          </cell>
        </row>
        <row r="27">
          <cell r="B27" t="str">
            <v>25 - 29</v>
          </cell>
          <cell r="C27">
            <v>233</v>
          </cell>
          <cell r="D27">
            <v>356710</v>
          </cell>
          <cell r="E27">
            <v>4880906</v>
          </cell>
          <cell r="F27">
            <v>11591959</v>
          </cell>
          <cell r="G27">
            <v>3712533</v>
          </cell>
          <cell r="H27">
            <v>10573173</v>
          </cell>
          <cell r="I27" t="str">
            <v>Back</v>
          </cell>
        </row>
        <row r="28">
          <cell r="B28" t="str">
            <v>30 - 34</v>
          </cell>
          <cell r="C28">
            <v>155</v>
          </cell>
          <cell r="D28">
            <v>273272</v>
          </cell>
          <cell r="E28">
            <v>3922027</v>
          </cell>
          <cell r="F28">
            <v>9189504</v>
          </cell>
          <cell r="G28">
            <v>3441166</v>
          </cell>
          <cell r="H28">
            <v>8937842</v>
          </cell>
          <cell r="I28" t="str">
            <v>Back</v>
          </cell>
        </row>
        <row r="29">
          <cell r="B29" t="str">
            <v>35 - 39</v>
          </cell>
          <cell r="C29">
            <v>80</v>
          </cell>
          <cell r="D29">
            <v>104899</v>
          </cell>
          <cell r="E29">
            <v>2428489</v>
          </cell>
          <cell r="F29">
            <v>6035632</v>
          </cell>
          <cell r="G29">
            <v>2898821</v>
          </cell>
          <cell r="H29">
            <v>7306522</v>
          </cell>
          <cell r="I29" t="str">
            <v>Back</v>
          </cell>
        </row>
        <row r="30">
          <cell r="B30" t="str">
            <v>40 - 44</v>
          </cell>
          <cell r="C30">
            <v>48</v>
          </cell>
          <cell r="D30">
            <v>67150</v>
          </cell>
          <cell r="E30">
            <v>1249591</v>
          </cell>
          <cell r="F30">
            <v>3913541</v>
          </cell>
          <cell r="G30">
            <v>1446445</v>
          </cell>
          <cell r="H30">
            <v>3925688</v>
          </cell>
          <cell r="I30" t="str">
            <v>Back</v>
          </cell>
        </row>
        <row r="31">
          <cell r="B31" t="str">
            <v>45 - 49</v>
          </cell>
          <cell r="C31">
            <v>23</v>
          </cell>
          <cell r="D31">
            <v>18000</v>
          </cell>
          <cell r="E31">
            <v>569951</v>
          </cell>
          <cell r="F31">
            <v>2001044</v>
          </cell>
          <cell r="G31">
            <v>660097</v>
          </cell>
          <cell r="H31">
            <v>2060720</v>
          </cell>
          <cell r="I31" t="str">
            <v>Back</v>
          </cell>
        </row>
        <row r="32">
          <cell r="B32" t="str">
            <v>5 - 9</v>
          </cell>
          <cell r="C32">
            <v>2480</v>
          </cell>
          <cell r="D32">
            <v>1201009</v>
          </cell>
          <cell r="E32">
            <v>22226126</v>
          </cell>
          <cell r="F32">
            <v>41520276</v>
          </cell>
          <cell r="G32">
            <v>19663999</v>
          </cell>
          <cell r="H32">
            <v>48844299</v>
          </cell>
          <cell r="I32" t="str">
            <v>Back</v>
          </cell>
        </row>
        <row r="33">
          <cell r="B33" t="str">
            <v>50 - 54</v>
          </cell>
          <cell r="C33">
            <v>23</v>
          </cell>
          <cell r="D33">
            <v>30000</v>
          </cell>
          <cell r="E33">
            <v>804619</v>
          </cell>
          <cell r="F33">
            <v>1979971</v>
          </cell>
          <cell r="G33">
            <v>1091957</v>
          </cell>
          <cell r="H33">
            <v>2381016</v>
          </cell>
          <cell r="I33" t="str">
            <v>Back</v>
          </cell>
        </row>
        <row r="34">
          <cell r="B34" t="str">
            <v>55 - 59</v>
          </cell>
          <cell r="C34">
            <v>10</v>
          </cell>
          <cell r="D34">
            <v>36675</v>
          </cell>
          <cell r="E34">
            <v>319075</v>
          </cell>
          <cell r="F34">
            <v>1254251</v>
          </cell>
          <cell r="G34">
            <v>546457</v>
          </cell>
          <cell r="H34">
            <v>2409670</v>
          </cell>
          <cell r="I34" t="str">
            <v>Back</v>
          </cell>
        </row>
        <row r="35">
          <cell r="B35" t="str">
            <v>60 - 64</v>
          </cell>
          <cell r="C35">
            <v>10</v>
          </cell>
          <cell r="D35">
            <v>21100</v>
          </cell>
          <cell r="E35">
            <v>420568</v>
          </cell>
          <cell r="F35">
            <v>1171145</v>
          </cell>
          <cell r="G35">
            <v>959867</v>
          </cell>
          <cell r="H35">
            <v>1923377</v>
          </cell>
          <cell r="I35" t="str">
            <v>Back</v>
          </cell>
        </row>
        <row r="36">
          <cell r="B36" t="str">
            <v>65 - 69</v>
          </cell>
          <cell r="C36">
            <v>6</v>
          </cell>
          <cell r="D36">
            <v>6000</v>
          </cell>
          <cell r="E36">
            <v>138457</v>
          </cell>
          <cell r="F36">
            <v>647585</v>
          </cell>
          <cell r="G36">
            <v>507575</v>
          </cell>
          <cell r="H36">
            <v>1535952</v>
          </cell>
          <cell r="I36" t="str">
            <v>Back</v>
          </cell>
        </row>
        <row r="37">
          <cell r="B37" t="str">
            <v>70 - 74</v>
          </cell>
          <cell r="C37">
            <v>9</v>
          </cell>
          <cell r="D37">
            <v>24000</v>
          </cell>
          <cell r="E37">
            <v>220793</v>
          </cell>
          <cell r="F37">
            <v>1943610</v>
          </cell>
          <cell r="G37">
            <v>1157831</v>
          </cell>
          <cell r="H37">
            <v>3300397</v>
          </cell>
          <cell r="I37" t="str">
            <v>Back</v>
          </cell>
        </row>
        <row r="38">
          <cell r="B38" t="str">
            <v>75 - 79</v>
          </cell>
          <cell r="C38">
            <v>6</v>
          </cell>
          <cell r="D38">
            <v>12000</v>
          </cell>
          <cell r="E38">
            <v>251668</v>
          </cell>
          <cell r="F38">
            <v>2488645</v>
          </cell>
          <cell r="G38">
            <v>1066487</v>
          </cell>
          <cell r="H38">
            <v>8582721</v>
          </cell>
          <cell r="I38" t="str">
            <v>Back</v>
          </cell>
        </row>
        <row r="39">
          <cell r="B39" t="str">
            <v>80 - 84</v>
          </cell>
          <cell r="C39">
            <v>3</v>
          </cell>
          <cell r="D39">
            <v>0</v>
          </cell>
          <cell r="E39">
            <v>95840</v>
          </cell>
          <cell r="F39">
            <v>225047</v>
          </cell>
          <cell r="G39">
            <v>16400</v>
          </cell>
          <cell r="H39">
            <v>79813</v>
          </cell>
          <cell r="I39" t="str">
            <v>Back</v>
          </cell>
        </row>
        <row r="40">
          <cell r="B40" t="str">
            <v>85 - 89</v>
          </cell>
          <cell r="C40">
            <v>1</v>
          </cell>
          <cell r="D40">
            <v>0</v>
          </cell>
          <cell r="E40">
            <v>53472</v>
          </cell>
          <cell r="F40">
            <v>119215</v>
          </cell>
          <cell r="G40">
            <v>30538</v>
          </cell>
          <cell r="H40">
            <v>79600</v>
          </cell>
          <cell r="I40" t="str">
            <v>Back</v>
          </cell>
        </row>
        <row r="41">
          <cell r="B41" t="str">
            <v>90 - 94</v>
          </cell>
          <cell r="C41">
            <v>2</v>
          </cell>
          <cell r="D41">
            <v>0</v>
          </cell>
          <cell r="E41">
            <v>49908</v>
          </cell>
          <cell r="F41">
            <v>1161007</v>
          </cell>
          <cell r="G41">
            <v>448297</v>
          </cell>
          <cell r="H41">
            <v>1689950</v>
          </cell>
          <cell r="I41" t="str">
            <v>Back</v>
          </cell>
        </row>
        <row r="42">
          <cell r="B42" t="str">
            <v>95 - 99</v>
          </cell>
          <cell r="C42">
            <v>3</v>
          </cell>
          <cell r="D42">
            <v>6000</v>
          </cell>
          <cell r="E42">
            <v>96348</v>
          </cell>
          <cell r="F42">
            <v>3816404</v>
          </cell>
          <cell r="G42">
            <v>2389728</v>
          </cell>
          <cell r="H42">
            <v>10474883</v>
          </cell>
          <cell r="I42" t="str">
            <v>Back</v>
          </cell>
        </row>
        <row r="43">
          <cell r="B43" t="str">
            <v>1 - 4</v>
          </cell>
          <cell r="C43">
            <v>946</v>
          </cell>
          <cell r="D43">
            <v>184785</v>
          </cell>
          <cell r="E43">
            <v>5832869</v>
          </cell>
          <cell r="F43">
            <v>10258984</v>
          </cell>
          <cell r="G43">
            <v>5045632</v>
          </cell>
          <cell r="H43">
            <v>11805483</v>
          </cell>
          <cell r="I43" t="str">
            <v>Carpal Tunnel / Repetitive Motion</v>
          </cell>
        </row>
        <row r="44">
          <cell r="B44" t="str">
            <v>10 - 14</v>
          </cell>
          <cell r="C44">
            <v>782</v>
          </cell>
          <cell r="D44">
            <v>911290</v>
          </cell>
          <cell r="E44">
            <v>8025060</v>
          </cell>
          <cell r="F44">
            <v>18480566</v>
          </cell>
          <cell r="G44">
            <v>6711476</v>
          </cell>
          <cell r="H44">
            <v>19066988</v>
          </cell>
          <cell r="I44" t="str">
            <v>Carpal Tunnel / Repetitive Motion</v>
          </cell>
        </row>
        <row r="45">
          <cell r="B45" t="str">
            <v>15 - 19</v>
          </cell>
          <cell r="C45">
            <v>330</v>
          </cell>
          <cell r="D45">
            <v>242821</v>
          </cell>
          <cell r="E45">
            <v>4136232</v>
          </cell>
          <cell r="F45">
            <v>9524508</v>
          </cell>
          <cell r="G45">
            <v>3278577</v>
          </cell>
          <cell r="H45">
            <v>8933751</v>
          </cell>
          <cell r="I45" t="str">
            <v>Carpal Tunnel / Repetitive Motion</v>
          </cell>
        </row>
        <row r="46">
          <cell r="B46" t="str">
            <v>20 - 24</v>
          </cell>
          <cell r="C46">
            <v>138</v>
          </cell>
          <cell r="D46">
            <v>126126</v>
          </cell>
          <cell r="E46">
            <v>2112216</v>
          </cell>
          <cell r="F46">
            <v>5609492</v>
          </cell>
          <cell r="G46">
            <v>1315783</v>
          </cell>
          <cell r="H46">
            <v>4394138</v>
          </cell>
          <cell r="I46" t="str">
            <v>Carpal Tunnel / Repetitive Motion</v>
          </cell>
        </row>
        <row r="47">
          <cell r="B47" t="str">
            <v>25 - 29</v>
          </cell>
          <cell r="C47">
            <v>64</v>
          </cell>
          <cell r="D47">
            <v>123655</v>
          </cell>
          <cell r="E47">
            <v>1041824</v>
          </cell>
          <cell r="F47">
            <v>2892704</v>
          </cell>
          <cell r="G47">
            <v>699228</v>
          </cell>
          <cell r="H47">
            <v>2255159</v>
          </cell>
          <cell r="I47" t="str">
            <v>Carpal Tunnel / Repetitive Motion</v>
          </cell>
        </row>
        <row r="48">
          <cell r="B48" t="str">
            <v>30 - 34</v>
          </cell>
          <cell r="C48">
            <v>36</v>
          </cell>
          <cell r="D48">
            <v>68200</v>
          </cell>
          <cell r="E48">
            <v>628085</v>
          </cell>
          <cell r="F48">
            <v>2247556</v>
          </cell>
          <cell r="G48">
            <v>512800</v>
          </cell>
          <cell r="H48">
            <v>1698899</v>
          </cell>
          <cell r="I48" t="str">
            <v>Carpal Tunnel / Repetitive Motion</v>
          </cell>
        </row>
        <row r="49">
          <cell r="B49" t="str">
            <v>35 - 39</v>
          </cell>
          <cell r="C49">
            <v>12</v>
          </cell>
          <cell r="D49">
            <v>12375</v>
          </cell>
          <cell r="E49">
            <v>371134</v>
          </cell>
          <cell r="F49">
            <v>782575</v>
          </cell>
          <cell r="G49">
            <v>149182</v>
          </cell>
          <cell r="H49">
            <v>385213</v>
          </cell>
          <cell r="I49" t="str">
            <v>Carpal Tunnel / Repetitive Motion</v>
          </cell>
        </row>
        <row r="50">
          <cell r="B50" t="str">
            <v>40 - 44</v>
          </cell>
          <cell r="C50">
            <v>9</v>
          </cell>
          <cell r="D50">
            <v>22000</v>
          </cell>
          <cell r="E50">
            <v>184609</v>
          </cell>
          <cell r="F50">
            <v>786904</v>
          </cell>
          <cell r="G50">
            <v>66271</v>
          </cell>
          <cell r="H50">
            <v>385496</v>
          </cell>
          <cell r="I50" t="str">
            <v>Carpal Tunnel / Repetitive Motion</v>
          </cell>
        </row>
        <row r="51">
          <cell r="B51" t="str">
            <v>45 - 49</v>
          </cell>
          <cell r="C51">
            <v>6</v>
          </cell>
          <cell r="D51">
            <v>6000</v>
          </cell>
          <cell r="E51">
            <v>135871</v>
          </cell>
          <cell r="F51">
            <v>377869</v>
          </cell>
          <cell r="G51">
            <v>83134</v>
          </cell>
          <cell r="H51">
            <v>180811</v>
          </cell>
          <cell r="I51" t="str">
            <v>Carpal Tunnel / Repetitive Motion</v>
          </cell>
        </row>
        <row r="52">
          <cell r="B52" t="str">
            <v>5 - 9</v>
          </cell>
          <cell r="C52">
            <v>1089</v>
          </cell>
          <cell r="D52">
            <v>280529</v>
          </cell>
          <cell r="E52">
            <v>9292568</v>
          </cell>
          <cell r="F52">
            <v>17976583</v>
          </cell>
          <cell r="G52">
            <v>7918138</v>
          </cell>
          <cell r="H52">
            <v>20780175</v>
          </cell>
          <cell r="I52" t="str">
            <v>Carpal Tunnel / Repetitive Motion</v>
          </cell>
        </row>
        <row r="53">
          <cell r="B53" t="str">
            <v>50 - 54</v>
          </cell>
          <cell r="C53">
            <v>6</v>
          </cell>
          <cell r="D53">
            <v>0</v>
          </cell>
          <cell r="E53">
            <v>227697</v>
          </cell>
          <cell r="F53">
            <v>479361</v>
          </cell>
          <cell r="G53">
            <v>97467</v>
          </cell>
          <cell r="H53">
            <v>182891</v>
          </cell>
          <cell r="I53" t="str">
            <v>Carpal Tunnel / Repetitive Motion</v>
          </cell>
        </row>
        <row r="54">
          <cell r="B54" t="str">
            <v>55 - 59</v>
          </cell>
          <cell r="C54">
            <v>1</v>
          </cell>
          <cell r="D54">
            <v>0</v>
          </cell>
          <cell r="E54">
            <v>41213</v>
          </cell>
          <cell r="F54">
            <v>71408</v>
          </cell>
          <cell r="G54">
            <v>1396</v>
          </cell>
          <cell r="H54">
            <v>43132</v>
          </cell>
          <cell r="I54" t="str">
            <v>Carpal Tunnel / Repetitive Motion</v>
          </cell>
        </row>
        <row r="55">
          <cell r="B55" t="str">
            <v>60 - 64</v>
          </cell>
          <cell r="C55">
            <v>2</v>
          </cell>
          <cell r="D55">
            <v>0</v>
          </cell>
          <cell r="E55">
            <v>79465</v>
          </cell>
          <cell r="F55">
            <v>143584</v>
          </cell>
          <cell r="G55">
            <v>18253</v>
          </cell>
          <cell r="H55">
            <v>29253</v>
          </cell>
          <cell r="I55" t="str">
            <v>Carpal Tunnel / Repetitive Motion</v>
          </cell>
        </row>
        <row r="56">
          <cell r="B56" t="str">
            <v>65 - 69</v>
          </cell>
          <cell r="I56" t="str">
            <v>Carpal Tunnel / Repetitive Motion</v>
          </cell>
        </row>
        <row r="57">
          <cell r="B57" t="str">
            <v>70 - 74</v>
          </cell>
          <cell r="C57">
            <v>2</v>
          </cell>
          <cell r="D57">
            <v>0</v>
          </cell>
          <cell r="E57">
            <v>60699</v>
          </cell>
          <cell r="F57">
            <v>183025</v>
          </cell>
          <cell r="G57">
            <v>306022</v>
          </cell>
          <cell r="H57">
            <v>398339</v>
          </cell>
          <cell r="I57" t="str">
            <v>Carpal Tunnel / Repetitive Motion</v>
          </cell>
        </row>
        <row r="58">
          <cell r="B58" t="str">
            <v>75 - 79</v>
          </cell>
          <cell r="C58">
            <v>1</v>
          </cell>
          <cell r="D58">
            <v>0</v>
          </cell>
          <cell r="E58">
            <v>8151</v>
          </cell>
          <cell r="F58">
            <v>95000</v>
          </cell>
          <cell r="G58">
            <v>7704</v>
          </cell>
          <cell r="H58">
            <v>37000</v>
          </cell>
          <cell r="I58" t="str">
            <v>Carpal Tunnel / Repetitive Motion</v>
          </cell>
        </row>
        <row r="59">
          <cell r="B59" t="str">
            <v>80 - 84</v>
          </cell>
          <cell r="I59" t="str">
            <v>Carpal Tunnel / Repetitive Motion</v>
          </cell>
        </row>
        <row r="60">
          <cell r="B60" t="str">
            <v>85 - 89</v>
          </cell>
          <cell r="I60" t="str">
            <v>Carpal Tunnel / Repetitive Motion</v>
          </cell>
        </row>
        <row r="61">
          <cell r="B61" t="str">
            <v>90 - 94</v>
          </cell>
          <cell r="I61" t="str">
            <v>Carpal Tunnel / Repetitive Motion</v>
          </cell>
        </row>
        <row r="62">
          <cell r="B62" t="str">
            <v>95 - 99</v>
          </cell>
          <cell r="C62">
            <v>1</v>
          </cell>
          <cell r="D62">
            <v>0</v>
          </cell>
          <cell r="E62">
            <v>51031</v>
          </cell>
          <cell r="F62">
            <v>124335</v>
          </cell>
          <cell r="G62">
            <v>8396</v>
          </cell>
          <cell r="H62">
            <v>38800</v>
          </cell>
          <cell r="I62" t="str">
            <v>Carpal Tunnel / Repetitive Motion</v>
          </cell>
        </row>
        <row r="63">
          <cell r="B63" t="str">
            <v>1 - 4</v>
          </cell>
          <cell r="C63">
            <v>1306</v>
          </cell>
          <cell r="D63">
            <v>123417</v>
          </cell>
          <cell r="E63">
            <v>5251391</v>
          </cell>
          <cell r="F63">
            <v>9961510</v>
          </cell>
          <cell r="G63">
            <v>5092117</v>
          </cell>
          <cell r="H63">
            <v>12880617</v>
          </cell>
          <cell r="I63" t="str">
            <v>Other Cumulative</v>
          </cell>
        </row>
        <row r="64">
          <cell r="B64" t="str">
            <v>10 - 14</v>
          </cell>
          <cell r="C64">
            <v>1016</v>
          </cell>
          <cell r="D64">
            <v>516298</v>
          </cell>
          <cell r="E64">
            <v>5870039</v>
          </cell>
          <cell r="F64">
            <v>16681500</v>
          </cell>
          <cell r="G64">
            <v>4700040</v>
          </cell>
          <cell r="H64">
            <v>17716732</v>
          </cell>
          <cell r="I64" t="str">
            <v>Other Cumulative</v>
          </cell>
        </row>
        <row r="65">
          <cell r="B65" t="str">
            <v>15 - 19</v>
          </cell>
          <cell r="C65">
            <v>534</v>
          </cell>
          <cell r="D65">
            <v>266883</v>
          </cell>
          <cell r="E65">
            <v>4414426</v>
          </cell>
          <cell r="F65">
            <v>12169114</v>
          </cell>
          <cell r="G65">
            <v>3356818</v>
          </cell>
          <cell r="H65">
            <v>10799744</v>
          </cell>
          <cell r="I65" t="str">
            <v>Other Cumulative</v>
          </cell>
        </row>
        <row r="66">
          <cell r="B66" t="str">
            <v>20 - 24</v>
          </cell>
          <cell r="C66">
            <v>228</v>
          </cell>
          <cell r="D66">
            <v>248763</v>
          </cell>
          <cell r="E66">
            <v>2313685</v>
          </cell>
          <cell r="F66">
            <v>7670275</v>
          </cell>
          <cell r="G66">
            <v>1507055</v>
          </cell>
          <cell r="H66">
            <v>6025400</v>
          </cell>
          <cell r="I66" t="str">
            <v>Other Cumulative</v>
          </cell>
        </row>
        <row r="67">
          <cell r="B67" t="str">
            <v>25 - 29</v>
          </cell>
          <cell r="C67">
            <v>108</v>
          </cell>
          <cell r="D67">
            <v>141859</v>
          </cell>
          <cell r="E67">
            <v>1269861</v>
          </cell>
          <cell r="F67">
            <v>4007800</v>
          </cell>
          <cell r="G67">
            <v>680366</v>
          </cell>
          <cell r="H67">
            <v>2960477</v>
          </cell>
          <cell r="I67" t="str">
            <v>Other Cumulative</v>
          </cell>
        </row>
        <row r="68">
          <cell r="B68" t="str">
            <v>30 - 34</v>
          </cell>
          <cell r="C68">
            <v>70</v>
          </cell>
          <cell r="D68">
            <v>98472</v>
          </cell>
          <cell r="E68">
            <v>993000</v>
          </cell>
          <cell r="F68">
            <v>3714560</v>
          </cell>
          <cell r="G68">
            <v>768270</v>
          </cell>
          <cell r="H68">
            <v>2965845</v>
          </cell>
          <cell r="I68" t="str">
            <v>Other Cumulative</v>
          </cell>
        </row>
        <row r="69">
          <cell r="B69" t="str">
            <v>35 - 39</v>
          </cell>
          <cell r="C69">
            <v>25</v>
          </cell>
          <cell r="D69">
            <v>32287</v>
          </cell>
          <cell r="E69">
            <v>380511</v>
          </cell>
          <cell r="F69">
            <v>1542082</v>
          </cell>
          <cell r="G69">
            <v>228155</v>
          </cell>
          <cell r="H69">
            <v>1060025</v>
          </cell>
          <cell r="I69" t="str">
            <v>Other Cumulative</v>
          </cell>
        </row>
        <row r="70">
          <cell r="B70" t="str">
            <v>40 - 44</v>
          </cell>
          <cell r="C70">
            <v>18</v>
          </cell>
          <cell r="D70">
            <v>15600</v>
          </cell>
          <cell r="E70">
            <v>472254</v>
          </cell>
          <cell r="F70">
            <v>1117800</v>
          </cell>
          <cell r="G70">
            <v>279036</v>
          </cell>
          <cell r="H70">
            <v>590466</v>
          </cell>
          <cell r="I70" t="str">
            <v>Other Cumulative</v>
          </cell>
        </row>
        <row r="71">
          <cell r="B71" t="str">
            <v>45 - 49</v>
          </cell>
          <cell r="C71">
            <v>15</v>
          </cell>
          <cell r="D71">
            <v>23994</v>
          </cell>
          <cell r="E71">
            <v>295836</v>
          </cell>
          <cell r="F71">
            <v>876401</v>
          </cell>
          <cell r="G71">
            <v>143716</v>
          </cell>
          <cell r="H71">
            <v>665721</v>
          </cell>
          <cell r="I71" t="str">
            <v>Other Cumulative</v>
          </cell>
        </row>
        <row r="72">
          <cell r="B72" t="str">
            <v>5 - 9</v>
          </cell>
          <cell r="C72">
            <v>1650</v>
          </cell>
          <cell r="D72">
            <v>327702</v>
          </cell>
          <cell r="E72">
            <v>6903712</v>
          </cell>
          <cell r="F72">
            <v>17268936</v>
          </cell>
          <cell r="G72">
            <v>6149140</v>
          </cell>
          <cell r="H72">
            <v>21798580</v>
          </cell>
          <cell r="I72" t="str">
            <v>Other Cumulative</v>
          </cell>
        </row>
        <row r="73">
          <cell r="B73" t="str">
            <v>50 - 54</v>
          </cell>
          <cell r="C73">
            <v>10</v>
          </cell>
          <cell r="D73">
            <v>12000</v>
          </cell>
          <cell r="E73">
            <v>152302</v>
          </cell>
          <cell r="F73">
            <v>704315</v>
          </cell>
          <cell r="G73">
            <v>135583</v>
          </cell>
          <cell r="H73">
            <v>525765</v>
          </cell>
          <cell r="I73" t="str">
            <v>Other Cumulative</v>
          </cell>
        </row>
        <row r="74">
          <cell r="B74" t="str">
            <v>55 - 59</v>
          </cell>
          <cell r="C74">
            <v>3</v>
          </cell>
          <cell r="D74">
            <v>0</v>
          </cell>
          <cell r="E74">
            <v>0</v>
          </cell>
          <cell r="F74">
            <v>158751</v>
          </cell>
          <cell r="G74">
            <v>18097</v>
          </cell>
          <cell r="H74">
            <v>123530</v>
          </cell>
          <cell r="I74" t="str">
            <v>Other Cumulative</v>
          </cell>
        </row>
        <row r="75">
          <cell r="B75" t="str">
            <v>60 - 64</v>
          </cell>
          <cell r="C75">
            <v>5</v>
          </cell>
          <cell r="D75">
            <v>12000</v>
          </cell>
          <cell r="E75">
            <v>93829</v>
          </cell>
          <cell r="F75">
            <v>668326</v>
          </cell>
          <cell r="G75">
            <v>439698</v>
          </cell>
          <cell r="H75">
            <v>1752252</v>
          </cell>
          <cell r="I75" t="str">
            <v>Other Cumulative</v>
          </cell>
        </row>
        <row r="76">
          <cell r="B76" t="str">
            <v>65 - 69</v>
          </cell>
          <cell r="C76">
            <v>5</v>
          </cell>
          <cell r="D76">
            <v>0</v>
          </cell>
          <cell r="E76">
            <v>145985</v>
          </cell>
          <cell r="F76">
            <v>522525</v>
          </cell>
          <cell r="G76">
            <v>164890</v>
          </cell>
          <cell r="H76">
            <v>533817</v>
          </cell>
          <cell r="I76" t="str">
            <v>Other Cumulative</v>
          </cell>
        </row>
        <row r="77">
          <cell r="B77" t="str">
            <v>70 - 74</v>
          </cell>
          <cell r="I77" t="str">
            <v>Other Cumulative</v>
          </cell>
        </row>
        <row r="78">
          <cell r="B78" t="str">
            <v>75 - 79</v>
          </cell>
          <cell r="C78">
            <v>2</v>
          </cell>
          <cell r="D78">
            <v>6000</v>
          </cell>
          <cell r="E78">
            <v>45991</v>
          </cell>
          <cell r="F78">
            <v>992368</v>
          </cell>
          <cell r="G78">
            <v>549026</v>
          </cell>
          <cell r="H78">
            <v>1194186</v>
          </cell>
          <cell r="I78" t="str">
            <v>Other Cumulative</v>
          </cell>
        </row>
        <row r="79">
          <cell r="B79" t="str">
            <v>80 - 84</v>
          </cell>
          <cell r="I79" t="str">
            <v>Other Cumulative</v>
          </cell>
        </row>
        <row r="80">
          <cell r="B80" t="str">
            <v>85 - 89</v>
          </cell>
          <cell r="I80" t="str">
            <v>Other Cumulative</v>
          </cell>
        </row>
        <row r="81">
          <cell r="B81" t="str">
            <v>90 - 94</v>
          </cell>
          <cell r="I81" t="str">
            <v>Other Cumulative</v>
          </cell>
        </row>
        <row r="82">
          <cell r="B82" t="str">
            <v>95 - 99</v>
          </cell>
          <cell r="C82">
            <v>2</v>
          </cell>
          <cell r="D82">
            <v>6000</v>
          </cell>
          <cell r="E82">
            <v>34882</v>
          </cell>
          <cell r="F82">
            <v>119907</v>
          </cell>
          <cell r="G82">
            <v>43024</v>
          </cell>
          <cell r="H82">
            <v>56468</v>
          </cell>
          <cell r="I82" t="str">
            <v>Other Cumulative</v>
          </cell>
        </row>
        <row r="83">
          <cell r="B83" t="str">
            <v>1 - 4</v>
          </cell>
          <cell r="C83">
            <v>251</v>
          </cell>
          <cell r="D83">
            <v>53075</v>
          </cell>
          <cell r="E83">
            <v>1646657</v>
          </cell>
          <cell r="F83">
            <v>2906801</v>
          </cell>
          <cell r="G83">
            <v>1006493</v>
          </cell>
          <cell r="H83">
            <v>2541619</v>
          </cell>
          <cell r="I83" t="str">
            <v>Psychiatric and Mental Stress</v>
          </cell>
        </row>
        <row r="84">
          <cell r="B84" t="str">
            <v>10 - 14</v>
          </cell>
          <cell r="C84">
            <v>160</v>
          </cell>
          <cell r="D84">
            <v>168097</v>
          </cell>
          <cell r="E84">
            <v>1852618</v>
          </cell>
          <cell r="F84">
            <v>3437474</v>
          </cell>
          <cell r="G84">
            <v>974119</v>
          </cell>
          <cell r="H84">
            <v>2719226</v>
          </cell>
          <cell r="I84" t="str">
            <v>Psychiatric and Mental Stress</v>
          </cell>
        </row>
        <row r="85">
          <cell r="B85" t="str">
            <v>15 - 19</v>
          </cell>
          <cell r="C85">
            <v>120</v>
          </cell>
          <cell r="D85">
            <v>36750</v>
          </cell>
          <cell r="E85">
            <v>865720</v>
          </cell>
          <cell r="F85">
            <v>2288366</v>
          </cell>
          <cell r="G85">
            <v>716466</v>
          </cell>
          <cell r="H85">
            <v>1912503</v>
          </cell>
          <cell r="I85" t="str">
            <v>Psychiatric and Mental Stress</v>
          </cell>
        </row>
        <row r="86">
          <cell r="B86" t="str">
            <v>20 - 24</v>
          </cell>
          <cell r="C86">
            <v>44</v>
          </cell>
          <cell r="D86">
            <v>55500</v>
          </cell>
          <cell r="E86">
            <v>889900</v>
          </cell>
          <cell r="F86">
            <v>1935707</v>
          </cell>
          <cell r="G86">
            <v>367320</v>
          </cell>
          <cell r="H86">
            <v>1146756</v>
          </cell>
          <cell r="I86" t="str">
            <v>Psychiatric and Mental Stress</v>
          </cell>
        </row>
        <row r="87">
          <cell r="B87" t="str">
            <v>25 - 29</v>
          </cell>
          <cell r="C87">
            <v>15</v>
          </cell>
          <cell r="D87">
            <v>36000</v>
          </cell>
          <cell r="E87">
            <v>322514</v>
          </cell>
          <cell r="F87">
            <v>670400</v>
          </cell>
          <cell r="G87">
            <v>121980</v>
          </cell>
          <cell r="H87">
            <v>345205</v>
          </cell>
          <cell r="I87" t="str">
            <v>Psychiatric and Mental Stress</v>
          </cell>
        </row>
        <row r="88">
          <cell r="B88" t="str">
            <v>30 - 34</v>
          </cell>
          <cell r="C88">
            <v>15</v>
          </cell>
          <cell r="D88">
            <v>12000</v>
          </cell>
          <cell r="E88">
            <v>286661</v>
          </cell>
          <cell r="F88">
            <v>631855</v>
          </cell>
          <cell r="G88">
            <v>224080</v>
          </cell>
          <cell r="H88">
            <v>393986</v>
          </cell>
          <cell r="I88" t="str">
            <v>Psychiatric and Mental Stress</v>
          </cell>
        </row>
        <row r="89">
          <cell r="B89" t="str">
            <v>35 - 39</v>
          </cell>
          <cell r="C89">
            <v>5</v>
          </cell>
          <cell r="D89">
            <v>6000</v>
          </cell>
          <cell r="E89">
            <v>91415</v>
          </cell>
          <cell r="F89">
            <v>301611</v>
          </cell>
          <cell r="G89">
            <v>62853</v>
          </cell>
          <cell r="H89">
            <v>252559</v>
          </cell>
          <cell r="I89" t="str">
            <v>Psychiatric and Mental Stress</v>
          </cell>
        </row>
        <row r="90">
          <cell r="B90" t="str">
            <v>40 - 44</v>
          </cell>
          <cell r="C90">
            <v>4</v>
          </cell>
          <cell r="D90">
            <v>0</v>
          </cell>
          <cell r="E90">
            <v>97954</v>
          </cell>
          <cell r="F90">
            <v>193341</v>
          </cell>
          <cell r="G90">
            <v>22879</v>
          </cell>
          <cell r="H90">
            <v>80298</v>
          </cell>
          <cell r="I90" t="str">
            <v>Psychiatric and Mental Stress</v>
          </cell>
        </row>
        <row r="91">
          <cell r="B91" t="str">
            <v>45 - 49</v>
          </cell>
          <cell r="C91">
            <v>4</v>
          </cell>
          <cell r="D91">
            <v>0</v>
          </cell>
          <cell r="E91">
            <v>221329</v>
          </cell>
          <cell r="F91">
            <v>362279</v>
          </cell>
          <cell r="G91">
            <v>57066</v>
          </cell>
          <cell r="H91">
            <v>124994</v>
          </cell>
          <cell r="I91" t="str">
            <v>Psychiatric and Mental Stress</v>
          </cell>
        </row>
        <row r="92">
          <cell r="B92" t="str">
            <v>5 - 9</v>
          </cell>
          <cell r="C92">
            <v>223</v>
          </cell>
          <cell r="D92">
            <v>39325</v>
          </cell>
          <cell r="E92">
            <v>1754679</v>
          </cell>
          <cell r="F92">
            <v>3395244</v>
          </cell>
          <cell r="G92">
            <v>1362680</v>
          </cell>
          <cell r="H92">
            <v>3338941</v>
          </cell>
          <cell r="I92" t="str">
            <v>Psychiatric and Mental Stress</v>
          </cell>
        </row>
        <row r="93">
          <cell r="B93" t="str">
            <v>50 - 54</v>
          </cell>
          <cell r="C93">
            <v>1</v>
          </cell>
          <cell r="D93">
            <v>6000</v>
          </cell>
          <cell r="E93">
            <v>0</v>
          </cell>
          <cell r="F93">
            <v>106946</v>
          </cell>
          <cell r="G93">
            <v>3152</v>
          </cell>
          <cell r="H93">
            <v>31030</v>
          </cell>
          <cell r="I93" t="str">
            <v>Psychiatric and Mental Stress</v>
          </cell>
        </row>
        <row r="94">
          <cell r="B94" t="str">
            <v>55 - 59</v>
          </cell>
          <cell r="C94">
            <v>2</v>
          </cell>
          <cell r="D94">
            <v>0</v>
          </cell>
          <cell r="E94">
            <v>90943</v>
          </cell>
          <cell r="F94">
            <v>148188</v>
          </cell>
          <cell r="G94">
            <v>23338</v>
          </cell>
          <cell r="H94">
            <v>28043</v>
          </cell>
          <cell r="I94" t="str">
            <v>Psychiatric and Mental Stress</v>
          </cell>
        </row>
        <row r="95">
          <cell r="B95" t="str">
            <v>60 - 64</v>
          </cell>
          <cell r="I95" t="str">
            <v>Psychiatric and Mental Stress</v>
          </cell>
        </row>
        <row r="96">
          <cell r="B96" t="str">
            <v>65 - 69</v>
          </cell>
          <cell r="I96" t="str">
            <v>Psychiatric and Mental Stress</v>
          </cell>
        </row>
        <row r="97">
          <cell r="B97" t="str">
            <v>70 - 74</v>
          </cell>
          <cell r="I97" t="str">
            <v>Psychiatric and Mental Stress</v>
          </cell>
        </row>
        <row r="98">
          <cell r="B98" t="str">
            <v>75 - 79</v>
          </cell>
          <cell r="I98" t="str">
            <v>Psychiatric and Mental Stress</v>
          </cell>
        </row>
        <row r="99">
          <cell r="B99" t="str">
            <v>80 - 84</v>
          </cell>
          <cell r="I99" t="str">
            <v>Psychiatric and Mental Stress</v>
          </cell>
        </row>
        <row r="100">
          <cell r="B100" t="str">
            <v>85 - 89</v>
          </cell>
          <cell r="C100">
            <v>1</v>
          </cell>
          <cell r="D100">
            <v>0</v>
          </cell>
          <cell r="E100">
            <v>51751</v>
          </cell>
          <cell r="F100">
            <v>97265</v>
          </cell>
          <cell r="G100">
            <v>13106</v>
          </cell>
          <cell r="H100">
            <v>47300</v>
          </cell>
          <cell r="I100" t="str">
            <v>Psychiatric and Mental Stress</v>
          </cell>
        </row>
        <row r="101">
          <cell r="B101" t="str">
            <v>90 - 94</v>
          </cell>
          <cell r="I101" t="str">
            <v>Psychiatric and Mental Stress</v>
          </cell>
        </row>
        <row r="102">
          <cell r="B102" t="str">
            <v>95 - 99</v>
          </cell>
          <cell r="I102" t="str">
            <v>Psychiatric and Mental Stress</v>
          </cell>
        </row>
        <row r="103">
          <cell r="B103" t="str">
            <v>1 - 4</v>
          </cell>
          <cell r="C103">
            <v>1710</v>
          </cell>
          <cell r="D103">
            <v>357219</v>
          </cell>
          <cell r="E103">
            <v>13901644</v>
          </cell>
          <cell r="F103">
            <v>23346742</v>
          </cell>
          <cell r="G103">
            <v>15206960</v>
          </cell>
          <cell r="H103">
            <v>31831482</v>
          </cell>
          <cell r="I103" t="str">
            <v>Slip and Fall</v>
          </cell>
        </row>
        <row r="104">
          <cell r="B104" t="str">
            <v>10 - 14</v>
          </cell>
          <cell r="C104">
            <v>1869</v>
          </cell>
          <cell r="D104">
            <v>2195523</v>
          </cell>
          <cell r="E104">
            <v>26469286</v>
          </cell>
          <cell r="F104">
            <v>52606041</v>
          </cell>
          <cell r="G104">
            <v>27490696</v>
          </cell>
          <cell r="H104">
            <v>62015860</v>
          </cell>
          <cell r="I104" t="str">
            <v>Slip and Fall</v>
          </cell>
        </row>
        <row r="105">
          <cell r="B105" t="str">
            <v>15 - 19</v>
          </cell>
          <cell r="C105">
            <v>1146</v>
          </cell>
          <cell r="D105">
            <v>1052587</v>
          </cell>
          <cell r="E105">
            <v>18530979</v>
          </cell>
          <cell r="F105">
            <v>38526663</v>
          </cell>
          <cell r="G105">
            <v>19283918</v>
          </cell>
          <cell r="H105">
            <v>43512538</v>
          </cell>
          <cell r="I105" t="str">
            <v>Slip and Fall</v>
          </cell>
        </row>
        <row r="106">
          <cell r="B106" t="str">
            <v>20 - 24</v>
          </cell>
          <cell r="C106">
            <v>504</v>
          </cell>
          <cell r="D106">
            <v>638296</v>
          </cell>
          <cell r="E106">
            <v>11139156</v>
          </cell>
          <cell r="F106">
            <v>23495701</v>
          </cell>
          <cell r="G106">
            <v>13241557</v>
          </cell>
          <cell r="H106">
            <v>28986776</v>
          </cell>
          <cell r="I106" t="str">
            <v>Slip and Fall</v>
          </cell>
        </row>
        <row r="107">
          <cell r="B107" t="str">
            <v>25 - 29</v>
          </cell>
          <cell r="C107">
            <v>277</v>
          </cell>
          <cell r="D107">
            <v>455969</v>
          </cell>
          <cell r="E107">
            <v>5911283</v>
          </cell>
          <cell r="F107">
            <v>14636178</v>
          </cell>
          <cell r="G107">
            <v>6980268</v>
          </cell>
          <cell r="H107">
            <v>16333470</v>
          </cell>
          <cell r="I107" t="str">
            <v>Slip and Fall</v>
          </cell>
        </row>
        <row r="108">
          <cell r="B108" t="str">
            <v>30 - 34</v>
          </cell>
          <cell r="C108">
            <v>216</v>
          </cell>
          <cell r="D108">
            <v>336873</v>
          </cell>
          <cell r="E108">
            <v>5657809</v>
          </cell>
          <cell r="F108">
            <v>13967866</v>
          </cell>
          <cell r="G108">
            <v>7423055</v>
          </cell>
          <cell r="H108">
            <v>17652966</v>
          </cell>
          <cell r="I108" t="str">
            <v>Slip and Fall</v>
          </cell>
        </row>
        <row r="109">
          <cell r="B109" t="str">
            <v>35 - 39</v>
          </cell>
          <cell r="C109">
            <v>84</v>
          </cell>
          <cell r="D109">
            <v>176499</v>
          </cell>
          <cell r="E109">
            <v>2441666</v>
          </cell>
          <cell r="F109">
            <v>6418465</v>
          </cell>
          <cell r="G109">
            <v>4288699</v>
          </cell>
          <cell r="H109">
            <v>9917344</v>
          </cell>
          <cell r="I109" t="str">
            <v>Slip and Fall</v>
          </cell>
        </row>
        <row r="110">
          <cell r="B110" t="str">
            <v>40 - 44</v>
          </cell>
          <cell r="C110">
            <v>66</v>
          </cell>
          <cell r="D110">
            <v>116853</v>
          </cell>
          <cell r="E110">
            <v>1580669</v>
          </cell>
          <cell r="F110">
            <v>5393972</v>
          </cell>
          <cell r="G110">
            <v>4699758</v>
          </cell>
          <cell r="H110">
            <v>8966869</v>
          </cell>
          <cell r="I110" t="str">
            <v>Slip and Fall</v>
          </cell>
        </row>
        <row r="111">
          <cell r="B111" t="str">
            <v>45 - 49</v>
          </cell>
          <cell r="C111">
            <v>29</v>
          </cell>
          <cell r="D111">
            <v>49375</v>
          </cell>
          <cell r="E111">
            <v>1051168</v>
          </cell>
          <cell r="F111">
            <v>2789052</v>
          </cell>
          <cell r="G111">
            <v>1614484</v>
          </cell>
          <cell r="H111">
            <v>3558397</v>
          </cell>
          <cell r="I111" t="str">
            <v>Slip and Fall</v>
          </cell>
        </row>
        <row r="112">
          <cell r="B112" t="str">
            <v>5 - 9</v>
          </cell>
          <cell r="C112">
            <v>2660</v>
          </cell>
          <cell r="D112">
            <v>1234492</v>
          </cell>
          <cell r="E112">
            <v>28232265</v>
          </cell>
          <cell r="F112">
            <v>51645291</v>
          </cell>
          <cell r="G112">
            <v>29709463</v>
          </cell>
          <cell r="H112">
            <v>67005033</v>
          </cell>
          <cell r="I112" t="str">
            <v>Slip and Fall</v>
          </cell>
        </row>
        <row r="113">
          <cell r="B113" t="str">
            <v>50 - 54</v>
          </cell>
          <cell r="C113">
            <v>31</v>
          </cell>
          <cell r="D113">
            <v>69450</v>
          </cell>
          <cell r="E113">
            <v>1054741</v>
          </cell>
          <cell r="F113">
            <v>3829595</v>
          </cell>
          <cell r="G113">
            <v>3353281</v>
          </cell>
          <cell r="H113">
            <v>8345756</v>
          </cell>
          <cell r="I113" t="str">
            <v>Slip and Fall</v>
          </cell>
        </row>
        <row r="114">
          <cell r="B114" t="str">
            <v>55 - 59</v>
          </cell>
          <cell r="C114">
            <v>9</v>
          </cell>
          <cell r="D114">
            <v>12675</v>
          </cell>
          <cell r="E114">
            <v>206766</v>
          </cell>
          <cell r="F114">
            <v>1054215</v>
          </cell>
          <cell r="G114">
            <v>414573</v>
          </cell>
          <cell r="H114">
            <v>1974060</v>
          </cell>
          <cell r="I114" t="str">
            <v>Slip and Fall</v>
          </cell>
        </row>
        <row r="115">
          <cell r="B115" t="str">
            <v>60 - 64</v>
          </cell>
          <cell r="C115">
            <v>12</v>
          </cell>
          <cell r="D115">
            <v>55000</v>
          </cell>
          <cell r="E115">
            <v>364941</v>
          </cell>
          <cell r="F115">
            <v>1598037</v>
          </cell>
          <cell r="G115">
            <v>1634247</v>
          </cell>
          <cell r="H115">
            <v>4480607</v>
          </cell>
          <cell r="I115" t="str">
            <v>Slip and Fall</v>
          </cell>
        </row>
        <row r="116">
          <cell r="B116" t="str">
            <v>65 - 69</v>
          </cell>
          <cell r="C116">
            <v>17</v>
          </cell>
          <cell r="D116">
            <v>36000</v>
          </cell>
          <cell r="E116">
            <v>583113</v>
          </cell>
          <cell r="F116">
            <v>3041305</v>
          </cell>
          <cell r="G116">
            <v>4978744</v>
          </cell>
          <cell r="H116">
            <v>11892719</v>
          </cell>
          <cell r="I116" t="str">
            <v>Slip and Fall</v>
          </cell>
        </row>
        <row r="117">
          <cell r="B117" t="str">
            <v>70 - 74</v>
          </cell>
          <cell r="C117">
            <v>15</v>
          </cell>
          <cell r="D117">
            <v>33000</v>
          </cell>
          <cell r="E117">
            <v>594867</v>
          </cell>
          <cell r="F117">
            <v>3754946</v>
          </cell>
          <cell r="G117">
            <v>2843851</v>
          </cell>
          <cell r="H117">
            <v>8815456</v>
          </cell>
          <cell r="I117" t="str">
            <v>Slip and Fall</v>
          </cell>
        </row>
        <row r="118">
          <cell r="B118" t="str">
            <v>75 - 79</v>
          </cell>
          <cell r="C118">
            <v>9</v>
          </cell>
          <cell r="D118">
            <v>25000</v>
          </cell>
          <cell r="E118">
            <v>282501</v>
          </cell>
          <cell r="F118">
            <v>3698027</v>
          </cell>
          <cell r="G118">
            <v>1429339</v>
          </cell>
          <cell r="H118">
            <v>10046690</v>
          </cell>
          <cell r="I118" t="str">
            <v>Slip and Fall</v>
          </cell>
        </row>
        <row r="119">
          <cell r="B119" t="str">
            <v>80 - 84</v>
          </cell>
          <cell r="C119">
            <v>3</v>
          </cell>
          <cell r="D119">
            <v>1500</v>
          </cell>
          <cell r="E119">
            <v>123122</v>
          </cell>
          <cell r="F119">
            <v>1269373</v>
          </cell>
          <cell r="G119">
            <v>1874507</v>
          </cell>
          <cell r="H119">
            <v>3074264</v>
          </cell>
          <cell r="I119" t="str">
            <v>Slip and Fall</v>
          </cell>
        </row>
        <row r="120">
          <cell r="B120" t="str">
            <v>85 - 89</v>
          </cell>
          <cell r="C120">
            <v>2</v>
          </cell>
          <cell r="D120">
            <v>6000</v>
          </cell>
          <cell r="E120">
            <v>67726</v>
          </cell>
          <cell r="F120">
            <v>1533978</v>
          </cell>
          <cell r="G120">
            <v>631676</v>
          </cell>
          <cell r="H120">
            <v>3067828</v>
          </cell>
          <cell r="I120" t="str">
            <v>Slip and Fall</v>
          </cell>
        </row>
        <row r="121">
          <cell r="B121" t="str">
            <v>90 - 94</v>
          </cell>
          <cell r="C121">
            <v>3</v>
          </cell>
          <cell r="D121">
            <v>6000</v>
          </cell>
          <cell r="E121">
            <v>133877</v>
          </cell>
          <cell r="F121">
            <v>1722719</v>
          </cell>
          <cell r="G121">
            <v>732244</v>
          </cell>
          <cell r="H121">
            <v>3212689</v>
          </cell>
          <cell r="I121" t="str">
            <v>Slip and Fall</v>
          </cell>
        </row>
        <row r="122">
          <cell r="B122" t="str">
            <v>95 - 99</v>
          </cell>
          <cell r="C122">
            <v>3</v>
          </cell>
          <cell r="D122">
            <v>6000</v>
          </cell>
          <cell r="E122">
            <v>95802</v>
          </cell>
          <cell r="F122">
            <v>1642298</v>
          </cell>
          <cell r="G122">
            <v>614392</v>
          </cell>
          <cell r="H122">
            <v>5530497</v>
          </cell>
          <cell r="I122" t="str">
            <v>Slip and Fall</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workbookViewId="0">
      <selection activeCell="G1" sqref="G1"/>
    </sheetView>
  </sheetViews>
  <sheetFormatPr defaultRowHeight="12.75"/>
  <cols>
    <col min="1" max="1" width="3.7109375" style="71" customWidth="1"/>
    <col min="2" max="2" width="48.5703125" style="71" customWidth="1"/>
    <col min="3" max="3" width="1.42578125" style="71" customWidth="1"/>
    <col min="4" max="4" width="11.28515625" style="71" customWidth="1"/>
    <col min="5" max="5" width="1.7109375" style="71" customWidth="1"/>
    <col min="6" max="6" width="13.28515625" style="71" customWidth="1"/>
    <col min="7" max="7" width="11.7109375" style="71" customWidth="1"/>
    <col min="8" max="8" width="0.7109375" style="71" customWidth="1"/>
    <col min="9" max="9" width="9.140625" style="71"/>
    <col min="10" max="10" width="16.28515625" style="71" customWidth="1"/>
    <col min="11" max="16384" width="9.140625" style="71"/>
  </cols>
  <sheetData>
    <row r="1" spans="1:10">
      <c r="B1" s="118" t="s">
        <v>504</v>
      </c>
      <c r="C1" s="118"/>
      <c r="D1" s="118"/>
      <c r="E1" s="118"/>
      <c r="F1" s="118"/>
      <c r="G1" s="143" t="s">
        <v>492</v>
      </c>
      <c r="J1" s="152"/>
    </row>
    <row r="3" spans="1:10">
      <c r="D3" s="119"/>
      <c r="E3" s="119"/>
    </row>
    <row r="4" spans="1:10">
      <c r="D4" s="119" t="s">
        <v>67</v>
      </c>
      <c r="E4" s="119"/>
      <c r="F4" s="119" t="s">
        <v>484</v>
      </c>
      <c r="G4" s="119" t="s">
        <v>484</v>
      </c>
    </row>
    <row r="5" spans="1:10">
      <c r="D5" s="119" t="s">
        <v>365</v>
      </c>
      <c r="E5" s="119"/>
      <c r="F5" s="119" t="s">
        <v>365</v>
      </c>
      <c r="G5" s="119" t="s">
        <v>365</v>
      </c>
    </row>
    <row r="6" spans="1:10">
      <c r="B6" s="120"/>
      <c r="D6" s="121" t="s">
        <v>485</v>
      </c>
      <c r="E6" s="121"/>
      <c r="F6" s="121" t="s">
        <v>486</v>
      </c>
      <c r="G6" s="121" t="s">
        <v>32</v>
      </c>
    </row>
    <row r="7" spans="1:10" ht="17.100000000000001" customHeight="1">
      <c r="A7" s="71">
        <v>1</v>
      </c>
      <c r="B7" s="71" t="s">
        <v>464</v>
      </c>
      <c r="D7" s="122">
        <v>455182.33225772873</v>
      </c>
      <c r="E7" s="121"/>
      <c r="F7" s="123">
        <f t="shared" ref="F7:F25" si="0">D7/$D$26</f>
        <v>0.17626698220847992</v>
      </c>
      <c r="G7" s="124">
        <f t="shared" ref="G7:G25" si="1">D7/$D$34</f>
        <v>9.8734728039067202E-2</v>
      </c>
    </row>
    <row r="8" spans="1:10" ht="17.100000000000001" customHeight="1">
      <c r="A8" s="71">
        <v>2</v>
      </c>
      <c r="B8" s="71" t="s">
        <v>465</v>
      </c>
      <c r="D8" s="122">
        <v>320553.29235000536</v>
      </c>
      <c r="E8" s="121"/>
      <c r="F8" s="123">
        <f t="shared" si="0"/>
        <v>0.12413258924016303</v>
      </c>
      <c r="G8" s="124">
        <f t="shared" si="1"/>
        <v>6.9532009261477623E-2</v>
      </c>
    </row>
    <row r="9" spans="1:10" ht="17.100000000000001" customHeight="1">
      <c r="A9" s="71">
        <v>3</v>
      </c>
      <c r="B9" s="71" t="s">
        <v>466</v>
      </c>
      <c r="C9" s="108"/>
      <c r="D9" s="122">
        <v>155552.71233067766</v>
      </c>
      <c r="E9" s="125"/>
      <c r="F9" s="123">
        <f t="shared" si="0"/>
        <v>6.0236975896831503E-2</v>
      </c>
      <c r="G9" s="124">
        <f t="shared" si="1"/>
        <v>3.3741324430431992E-2</v>
      </c>
    </row>
    <row r="10" spans="1:10" ht="17.100000000000001" customHeight="1">
      <c r="A10" s="71">
        <v>4</v>
      </c>
      <c r="B10" s="71" t="s">
        <v>467</v>
      </c>
      <c r="D10" s="122">
        <v>92237.690635358114</v>
      </c>
      <c r="E10" s="121"/>
      <c r="F10" s="123">
        <f t="shared" si="0"/>
        <v>3.5718564236733689E-2</v>
      </c>
      <c r="G10" s="124">
        <f t="shared" si="1"/>
        <v>2.000750612323237E-2</v>
      </c>
    </row>
    <row r="11" spans="1:10" ht="17.100000000000001" customHeight="1">
      <c r="A11" s="71">
        <v>5</v>
      </c>
      <c r="B11" s="71" t="s">
        <v>468</v>
      </c>
      <c r="D11" s="122">
        <v>77531.043394159307</v>
      </c>
      <c r="E11" s="121"/>
      <c r="F11" s="123">
        <f t="shared" si="0"/>
        <v>3.0023491858258783E-2</v>
      </c>
      <c r="G11" s="124">
        <f t="shared" si="1"/>
        <v>1.681745081391493E-2</v>
      </c>
    </row>
    <row r="12" spans="1:10" ht="17.100000000000001" customHeight="1">
      <c r="A12" s="71">
        <v>6</v>
      </c>
      <c r="B12" s="71" t="s">
        <v>469</v>
      </c>
      <c r="D12" s="122">
        <v>62034.275300238085</v>
      </c>
      <c r="E12" s="121"/>
      <c r="F12" s="123">
        <f t="shared" si="0"/>
        <v>2.4022449303835756E-2</v>
      </c>
      <c r="G12" s="124">
        <f t="shared" si="1"/>
        <v>1.3456008431807127E-2</v>
      </c>
    </row>
    <row r="13" spans="1:10" ht="17.100000000000001" customHeight="1">
      <c r="A13" s="71">
        <v>7</v>
      </c>
      <c r="B13" s="71" t="s">
        <v>472</v>
      </c>
      <c r="D13" s="122">
        <v>23066.998207802273</v>
      </c>
      <c r="E13" s="121"/>
      <c r="F13" s="123">
        <f t="shared" si="0"/>
        <v>8.9325746509764364E-3</v>
      </c>
      <c r="G13" s="124">
        <f t="shared" si="1"/>
        <v>5.0035197619125891E-3</v>
      </c>
    </row>
    <row r="14" spans="1:10" ht="17.100000000000001" customHeight="1">
      <c r="A14" s="71">
        <v>8</v>
      </c>
      <c r="B14" s="71" t="s">
        <v>471</v>
      </c>
      <c r="D14" s="122">
        <v>16354.901942914701</v>
      </c>
      <c r="E14" s="121"/>
      <c r="F14" s="123">
        <f t="shared" si="0"/>
        <v>6.3333504081632339E-3</v>
      </c>
      <c r="G14" s="124">
        <f t="shared" si="1"/>
        <v>3.5475823225163774E-3</v>
      </c>
    </row>
    <row r="15" spans="1:10" ht="17.100000000000001" customHeight="1">
      <c r="A15" s="71">
        <v>9</v>
      </c>
      <c r="B15" s="71" t="s">
        <v>449</v>
      </c>
      <c r="D15" s="122">
        <v>9981.9442475150299</v>
      </c>
      <c r="E15" s="121"/>
      <c r="F15" s="123">
        <f t="shared" si="0"/>
        <v>3.8654558061505147E-3</v>
      </c>
      <c r="G15" s="124">
        <f t="shared" si="1"/>
        <v>2.1652082709165683E-3</v>
      </c>
    </row>
    <row r="16" spans="1:10" ht="17.100000000000001" customHeight="1">
      <c r="A16" s="71">
        <v>10</v>
      </c>
      <c r="B16" s="71" t="s">
        <v>470</v>
      </c>
      <c r="C16" s="108"/>
      <c r="D16" s="122">
        <v>7139.8171072980113</v>
      </c>
      <c r="E16" s="125"/>
      <c r="F16" s="123">
        <f t="shared" si="0"/>
        <v>2.7648569064216578E-3</v>
      </c>
      <c r="G16" s="124">
        <f t="shared" si="1"/>
        <v>1.5487154275983632E-3</v>
      </c>
    </row>
    <row r="17" spans="1:7" ht="17.100000000000001" customHeight="1">
      <c r="A17" s="71">
        <v>11</v>
      </c>
      <c r="B17" s="126" t="s">
        <v>473</v>
      </c>
      <c r="C17" s="126"/>
      <c r="D17" s="127">
        <v>1785.8109494573453</v>
      </c>
      <c r="E17" s="128"/>
      <c r="F17" s="129">
        <f t="shared" si="0"/>
        <v>6.915459686108274E-4</v>
      </c>
      <c r="G17" s="130">
        <f t="shared" si="1"/>
        <v>3.8736467988398186E-4</v>
      </c>
    </row>
    <row r="18" spans="1:7" ht="20.100000000000001" customHeight="1">
      <c r="B18" s="71" t="s">
        <v>488</v>
      </c>
      <c r="D18" s="131">
        <f>SUM(D7:D17)</f>
        <v>1221420.8187231543</v>
      </c>
      <c r="E18" s="132"/>
      <c r="F18" s="123">
        <f t="shared" si="0"/>
        <v>0.4729888364846252</v>
      </c>
      <c r="G18" s="123">
        <f t="shared" si="1"/>
        <v>0.26494141756275902</v>
      </c>
    </row>
    <row r="19" spans="1:7" ht="17.100000000000001" customHeight="1">
      <c r="A19" s="71">
        <v>12</v>
      </c>
      <c r="B19" s="71" t="s">
        <v>421</v>
      </c>
      <c r="D19" s="131">
        <v>304255.17465190979</v>
      </c>
      <c r="E19" s="132"/>
      <c r="F19" s="123">
        <f t="shared" si="0"/>
        <v>0.11782122823440391</v>
      </c>
      <c r="G19" s="123">
        <f t="shared" si="1"/>
        <v>6.5996744150267128E-2</v>
      </c>
    </row>
    <row r="20" spans="1:7" ht="17.100000000000001" customHeight="1">
      <c r="A20" s="71">
        <v>13</v>
      </c>
      <c r="B20" s="71" t="s">
        <v>419</v>
      </c>
      <c r="D20" s="131">
        <v>291204.18232855847</v>
      </c>
      <c r="E20" s="132"/>
      <c r="F20" s="123">
        <f t="shared" si="0"/>
        <v>0.11276729958068667</v>
      </c>
      <c r="G20" s="123">
        <f t="shared" si="1"/>
        <v>6.316582105337408E-2</v>
      </c>
    </row>
    <row r="21" spans="1:7" ht="17.100000000000001" customHeight="1">
      <c r="A21" s="71">
        <v>14</v>
      </c>
      <c r="B21" s="71" t="s">
        <v>423</v>
      </c>
      <c r="D21" s="131">
        <v>280043.88841861428</v>
      </c>
      <c r="E21" s="132"/>
      <c r="F21" s="123">
        <f t="shared" si="0"/>
        <v>0.10844553401850379</v>
      </c>
      <c r="G21" s="123">
        <f t="shared" si="1"/>
        <v>6.0745014036175347E-2</v>
      </c>
    </row>
    <row r="22" spans="1:7" ht="17.100000000000001" customHeight="1">
      <c r="A22" s="71">
        <v>15</v>
      </c>
      <c r="B22" s="71" t="s">
        <v>424</v>
      </c>
      <c r="D22" s="131">
        <v>238616.62569418241</v>
      </c>
      <c r="E22" s="132"/>
      <c r="F22" s="123">
        <f t="shared" si="0"/>
        <v>9.240304277027396E-2</v>
      </c>
      <c r="G22" s="123">
        <f t="shared" si="1"/>
        <v>5.1758923784799349E-2</v>
      </c>
    </row>
    <row r="23" spans="1:7" ht="17.100000000000001" customHeight="1">
      <c r="A23" s="71">
        <v>16</v>
      </c>
      <c r="B23" s="71" t="s">
        <v>422</v>
      </c>
      <c r="D23" s="131">
        <v>136320.58665953518</v>
      </c>
      <c r="E23" s="132"/>
      <c r="F23" s="123">
        <f t="shared" si="0"/>
        <v>5.2789435618429227E-2</v>
      </c>
      <c r="G23" s="123">
        <f t="shared" si="1"/>
        <v>2.9569636376691251E-2</v>
      </c>
    </row>
    <row r="24" spans="1:7" ht="17.100000000000001" customHeight="1">
      <c r="A24" s="71">
        <v>17</v>
      </c>
      <c r="B24" s="71" t="s">
        <v>420</v>
      </c>
      <c r="D24" s="131">
        <v>86515.146186646161</v>
      </c>
      <c r="E24" s="132"/>
      <c r="F24" s="123">
        <f t="shared" si="0"/>
        <v>3.3502538769477175E-2</v>
      </c>
      <c r="G24" s="123">
        <f t="shared" si="1"/>
        <v>1.8766214821277504E-2</v>
      </c>
    </row>
    <row r="25" spans="1:7" ht="17.100000000000001" customHeight="1">
      <c r="A25" s="71">
        <v>18</v>
      </c>
      <c r="B25" s="126" t="s">
        <v>426</v>
      </c>
      <c r="C25" s="126"/>
      <c r="D25" s="133">
        <v>23969.553621043658</v>
      </c>
      <c r="E25" s="134"/>
      <c r="F25" s="129">
        <f t="shared" si="0"/>
        <v>9.2820845236001991E-3</v>
      </c>
      <c r="G25" s="129">
        <f t="shared" si="1"/>
        <v>5.1992952939385537E-3</v>
      </c>
    </row>
    <row r="26" spans="1:7" ht="20.100000000000001" customHeight="1">
      <c r="B26" s="71" t="s">
        <v>487</v>
      </c>
      <c r="D26" s="131">
        <f>SUM(D18:D25)</f>
        <v>2582345.9762836439</v>
      </c>
      <c r="E26" s="132"/>
      <c r="F26" s="123">
        <f>SUM(F18:F25)</f>
        <v>1</v>
      </c>
      <c r="G26" s="123">
        <f t="shared" ref="G26:G33" si="2">D26/$D$34</f>
        <v>0.56014306707928219</v>
      </c>
    </row>
    <row r="27" spans="1:7" ht="17.100000000000001" customHeight="1">
      <c r="A27" s="71">
        <v>19</v>
      </c>
      <c r="B27" s="71" t="s">
        <v>417</v>
      </c>
      <c r="D27" s="131">
        <v>1469822.871866069</v>
      </c>
      <c r="E27" s="132"/>
      <c r="F27" s="135"/>
      <c r="G27" s="123">
        <f t="shared" si="2"/>
        <v>0.31882292267250656</v>
      </c>
    </row>
    <row r="28" spans="1:7" ht="17.100000000000001" customHeight="1">
      <c r="A28" s="71">
        <v>20</v>
      </c>
      <c r="B28" s="71" t="s">
        <v>425</v>
      </c>
      <c r="C28" s="108"/>
      <c r="D28" s="131">
        <v>310051.55325379281</v>
      </c>
      <c r="E28" s="136"/>
      <c r="F28" s="137"/>
      <c r="G28" s="123">
        <f t="shared" si="2"/>
        <v>6.7254051001413406E-2</v>
      </c>
    </row>
    <row r="29" spans="1:7" ht="17.100000000000001" customHeight="1">
      <c r="A29" s="71">
        <v>21</v>
      </c>
      <c r="B29" s="71" t="s">
        <v>505</v>
      </c>
      <c r="D29" s="131">
        <v>144552.65666545316</v>
      </c>
      <c r="E29" s="138"/>
      <c r="F29" s="135"/>
      <c r="G29" s="123">
        <f t="shared" si="2"/>
        <v>3.1355275088109126E-2</v>
      </c>
    </row>
    <row r="30" spans="1:7" ht="17.100000000000001" customHeight="1">
      <c r="A30" s="71">
        <v>22</v>
      </c>
      <c r="B30" s="71" t="s">
        <v>489</v>
      </c>
      <c r="C30" s="108"/>
      <c r="D30" s="131">
        <v>45237.021255797605</v>
      </c>
      <c r="E30" s="139"/>
      <c r="F30" s="137"/>
      <c r="G30" s="123">
        <f t="shared" si="2"/>
        <v>9.81247441840454E-3</v>
      </c>
    </row>
    <row r="31" spans="1:7" ht="17.100000000000001" customHeight="1">
      <c r="A31" s="108">
        <v>23</v>
      </c>
      <c r="B31" s="71" t="s">
        <v>490</v>
      </c>
      <c r="C31" s="108"/>
      <c r="D31" s="131">
        <v>32022.490909572916</v>
      </c>
      <c r="E31" s="138"/>
      <c r="F31" s="137"/>
      <c r="G31" s="123">
        <f t="shared" si="2"/>
        <v>6.9460778835765081E-3</v>
      </c>
    </row>
    <row r="32" spans="1:7" ht="17.100000000000001" customHeight="1">
      <c r="A32" s="108">
        <v>24</v>
      </c>
      <c r="B32" s="71" t="s">
        <v>427</v>
      </c>
      <c r="C32" s="108"/>
      <c r="D32" s="131">
        <v>19956.143921115985</v>
      </c>
      <c r="E32" s="138"/>
      <c r="F32" s="137"/>
      <c r="G32" s="123">
        <f t="shared" si="2"/>
        <v>4.3287366471074524E-3</v>
      </c>
    </row>
    <row r="33" spans="1:8" ht="17.100000000000001" customHeight="1">
      <c r="A33" s="108">
        <v>25</v>
      </c>
      <c r="B33" s="126" t="s">
        <v>428</v>
      </c>
      <c r="C33" s="126"/>
      <c r="D33" s="133">
        <v>6165.5982929858428</v>
      </c>
      <c r="E33" s="134"/>
      <c r="F33" s="140"/>
      <c r="G33" s="129">
        <f t="shared" si="2"/>
        <v>1.3373952096001147E-3</v>
      </c>
    </row>
    <row r="34" spans="1:8" ht="17.100000000000001" customHeight="1">
      <c r="B34" s="71" t="s">
        <v>491</v>
      </c>
      <c r="D34" s="131">
        <f>SUM(D26:D33)</f>
        <v>4610154.3124484317</v>
      </c>
      <c r="E34" s="132"/>
      <c r="F34" s="135"/>
      <c r="G34" s="123">
        <f>SUM(G26:G33)</f>
        <v>0.99999999999999978</v>
      </c>
    </row>
    <row r="36" spans="1:8" ht="4.5" customHeight="1"/>
    <row r="37" spans="1:8" ht="52.5" customHeight="1">
      <c r="A37" s="101" t="s">
        <v>352</v>
      </c>
      <c r="B37" s="153" t="s">
        <v>506</v>
      </c>
      <c r="C37" s="153"/>
      <c r="D37" s="153"/>
      <c r="E37" s="153"/>
      <c r="F37" s="153"/>
      <c r="G37" s="153"/>
      <c r="H37" s="153"/>
    </row>
    <row r="38" spans="1:8" ht="17.25" customHeight="1">
      <c r="A38" s="101"/>
      <c r="B38" s="153"/>
      <c r="C38" s="154"/>
      <c r="D38" s="154"/>
      <c r="E38" s="154"/>
      <c r="F38" s="154"/>
      <c r="G38" s="154"/>
      <c r="H38" s="141"/>
    </row>
    <row r="39" spans="1:8" ht="10.5" customHeight="1">
      <c r="A39" s="142"/>
      <c r="B39" s="153"/>
      <c r="C39" s="153"/>
      <c r="D39" s="153"/>
      <c r="E39" s="153"/>
      <c r="F39" s="153"/>
      <c r="G39" s="153"/>
      <c r="H39" s="153"/>
    </row>
    <row r="40" spans="1:8">
      <c r="A40" s="71" t="s">
        <v>432</v>
      </c>
    </row>
    <row r="41" spans="1:8">
      <c r="B41" s="71" t="s">
        <v>433</v>
      </c>
    </row>
    <row r="42" spans="1:8">
      <c r="B42" s="71" t="s">
        <v>499</v>
      </c>
    </row>
  </sheetData>
  <mergeCells count="3">
    <mergeCell ref="B37:H37"/>
    <mergeCell ref="B38:G38"/>
    <mergeCell ref="B39:H39"/>
  </mergeCells>
  <pageMargins left="0.7" right="0.7" top="0.75" bottom="0.75" header="0.3" footer="0.3"/>
  <pageSetup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4.4257812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73" t="s">
        <v>43</v>
      </c>
      <c r="Q1" s="173"/>
    </row>
    <row r="5" spans="1:17">
      <c r="A5" s="17"/>
      <c r="B5" s="171" t="s">
        <v>515</v>
      </c>
      <c r="C5" s="171"/>
      <c r="D5" s="171"/>
      <c r="E5" s="171"/>
      <c r="F5" s="171"/>
      <c r="G5" s="171"/>
      <c r="H5" s="171"/>
      <c r="I5" s="171"/>
      <c r="J5" s="171"/>
      <c r="K5" s="171"/>
      <c r="L5" s="171"/>
      <c r="M5" s="171"/>
      <c r="N5" s="171"/>
      <c r="O5" s="171"/>
      <c r="P5" s="171"/>
      <c r="Q5" s="17"/>
    </row>
    <row r="6" spans="1:17">
      <c r="A6" s="17"/>
      <c r="B6" s="172" t="s">
        <v>44</v>
      </c>
      <c r="C6" s="172"/>
      <c r="D6" s="172"/>
      <c r="E6" s="172"/>
      <c r="F6" s="172"/>
      <c r="G6" s="172"/>
      <c r="H6" s="172"/>
      <c r="I6" s="172"/>
      <c r="J6" s="172"/>
      <c r="K6" s="172"/>
      <c r="L6" s="172"/>
      <c r="M6" s="172"/>
      <c r="N6" s="172"/>
      <c r="O6" s="172"/>
      <c r="P6" s="172"/>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10938</v>
      </c>
      <c r="H13" s="3">
        <v>1862257</v>
      </c>
      <c r="J13" s="3">
        <v>72001258</v>
      </c>
      <c r="K13" s="6"/>
      <c r="L13" s="3">
        <v>120374966</v>
      </c>
      <c r="M13" s="6"/>
      <c r="N13" s="3">
        <v>73493753</v>
      </c>
      <c r="O13" s="6"/>
      <c r="P13" s="3">
        <v>156031598</v>
      </c>
      <c r="Q13" s="3"/>
    </row>
    <row r="14" spans="1:17">
      <c r="A14" s="3"/>
      <c r="B14" s="12">
        <v>5</v>
      </c>
      <c r="C14" s="11" t="s">
        <v>24</v>
      </c>
      <c r="D14" s="14">
        <v>9</v>
      </c>
      <c r="F14" s="3">
        <v>13952</v>
      </c>
      <c r="H14" s="3">
        <v>5165588</v>
      </c>
      <c r="J14" s="3">
        <v>124771396</v>
      </c>
      <c r="K14" s="6"/>
      <c r="L14" s="3">
        <v>235410402</v>
      </c>
      <c r="M14" s="6"/>
      <c r="N14" s="3">
        <v>122277837</v>
      </c>
      <c r="O14" s="6"/>
      <c r="P14" s="3">
        <v>294449617</v>
      </c>
      <c r="Q14" s="3"/>
    </row>
    <row r="15" spans="1:17">
      <c r="A15" s="3"/>
      <c r="B15" s="12">
        <v>10</v>
      </c>
      <c r="C15" s="11" t="s">
        <v>24</v>
      </c>
      <c r="D15" s="14">
        <v>14</v>
      </c>
      <c r="F15" s="3">
        <v>9178</v>
      </c>
      <c r="H15" s="3">
        <v>9730646</v>
      </c>
      <c r="J15" s="3">
        <v>110256988</v>
      </c>
      <c r="K15" s="6"/>
      <c r="L15" s="3">
        <v>224354774</v>
      </c>
      <c r="M15" s="6"/>
      <c r="N15" s="3">
        <v>100263821</v>
      </c>
      <c r="O15" s="6"/>
      <c r="P15" s="3">
        <v>248323493</v>
      </c>
      <c r="Q15" s="3"/>
    </row>
    <row r="16" spans="1:17">
      <c r="A16" s="3"/>
      <c r="B16" s="12">
        <v>15</v>
      </c>
      <c r="C16" s="11" t="s">
        <v>24</v>
      </c>
      <c r="D16" s="14">
        <v>19</v>
      </c>
      <c r="F16" s="3">
        <v>4788</v>
      </c>
      <c r="H16" s="3">
        <v>3675756</v>
      </c>
      <c r="J16" s="3">
        <v>67695140</v>
      </c>
      <c r="K16" s="6"/>
      <c r="L16" s="3">
        <v>145593035</v>
      </c>
      <c r="M16" s="6"/>
      <c r="N16" s="3">
        <v>63439291</v>
      </c>
      <c r="O16" s="6"/>
      <c r="P16" s="3">
        <v>150853946</v>
      </c>
      <c r="Q16" s="3"/>
    </row>
    <row r="17" spans="1:17">
      <c r="A17" s="3"/>
      <c r="B17" s="12">
        <v>20</v>
      </c>
      <c r="C17" s="11" t="s">
        <v>24</v>
      </c>
      <c r="D17" s="14">
        <v>24</v>
      </c>
      <c r="F17" s="3">
        <v>2012</v>
      </c>
      <c r="H17" s="3">
        <v>2453368</v>
      </c>
      <c r="J17" s="3">
        <v>38666738</v>
      </c>
      <c r="K17" s="6"/>
      <c r="L17" s="3">
        <v>87794520</v>
      </c>
      <c r="M17" s="6"/>
      <c r="N17" s="3">
        <v>37216823</v>
      </c>
      <c r="O17" s="6"/>
      <c r="P17" s="3">
        <v>90940076</v>
      </c>
      <c r="Q17" s="3"/>
    </row>
    <row r="18" spans="1:17">
      <c r="A18" s="7"/>
      <c r="B18" s="170" t="s">
        <v>8</v>
      </c>
      <c r="C18" s="170"/>
      <c r="D18" s="170"/>
      <c r="E18" s="10"/>
      <c r="F18" s="8">
        <v>1061</v>
      </c>
      <c r="G18" s="10"/>
      <c r="H18" s="8">
        <v>97696</v>
      </c>
      <c r="I18" s="10"/>
      <c r="J18" s="8">
        <v>12142236</v>
      </c>
      <c r="K18" s="9"/>
      <c r="L18" s="8">
        <v>28320633</v>
      </c>
      <c r="M18" s="9"/>
      <c r="N18" s="8">
        <v>14079440</v>
      </c>
      <c r="O18" s="9"/>
      <c r="P18" s="8">
        <v>32529076</v>
      </c>
      <c r="Q18" s="7"/>
    </row>
    <row r="19" spans="1:17">
      <c r="A19" s="3"/>
      <c r="B19" s="5" t="s">
        <v>25</v>
      </c>
      <c r="C19" s="5"/>
      <c r="D19" s="5"/>
      <c r="E19" s="5"/>
      <c r="F19" s="3">
        <f>SUM(F13:F18)</f>
        <v>41929</v>
      </c>
      <c r="H19" s="3">
        <f>SUM(H13:H18)</f>
        <v>22985311</v>
      </c>
      <c r="J19" s="3">
        <f>SUM(J13:J18)</f>
        <v>425533756</v>
      </c>
      <c r="K19" s="6"/>
      <c r="L19" s="3">
        <f>SUM(L13:L18)</f>
        <v>841848330</v>
      </c>
      <c r="M19" s="6"/>
      <c r="N19" s="3">
        <f>SUM(N13:N18)</f>
        <v>410770965</v>
      </c>
      <c r="O19" s="6"/>
      <c r="P19" s="3">
        <f>SUM(P13:P18)</f>
        <v>973127806</v>
      </c>
      <c r="Q19" s="3"/>
    </row>
    <row r="20" spans="1:17">
      <c r="A20" s="3"/>
      <c r="F20" s="6"/>
      <c r="J20" s="3"/>
      <c r="K20" s="6"/>
      <c r="L20" s="3"/>
      <c r="M20" s="6"/>
      <c r="N20" s="3"/>
      <c r="O20" s="6"/>
      <c r="P20" s="3"/>
      <c r="Q20" s="3"/>
    </row>
    <row r="21" spans="1:17">
      <c r="A21" s="3"/>
      <c r="B21" s="13">
        <v>25</v>
      </c>
      <c r="C21" s="11" t="s">
        <v>24</v>
      </c>
      <c r="D21" s="1" t="s">
        <v>23</v>
      </c>
      <c r="F21" s="3">
        <v>1104</v>
      </c>
      <c r="H21" s="3">
        <v>1707707</v>
      </c>
      <c r="J21" s="3">
        <v>22456682</v>
      </c>
      <c r="K21" s="6"/>
      <c r="L21" s="3">
        <v>56450412</v>
      </c>
      <c r="M21" s="6"/>
      <c r="N21" s="3">
        <v>22998381</v>
      </c>
      <c r="O21" s="6"/>
      <c r="P21" s="3">
        <v>63700339</v>
      </c>
      <c r="Q21" s="3"/>
    </row>
    <row r="22" spans="1:17">
      <c r="A22" s="3"/>
      <c r="B22" s="12">
        <v>30</v>
      </c>
      <c r="C22" s="11" t="s">
        <v>24</v>
      </c>
      <c r="D22" s="1" t="s">
        <v>22</v>
      </c>
      <c r="F22" s="3">
        <v>699</v>
      </c>
      <c r="H22" s="3">
        <v>1055224</v>
      </c>
      <c r="J22" s="3">
        <v>16457195</v>
      </c>
      <c r="K22" s="6"/>
      <c r="L22" s="3">
        <v>44442118</v>
      </c>
      <c r="M22" s="6"/>
      <c r="N22" s="3">
        <v>20248350</v>
      </c>
      <c r="O22" s="6"/>
      <c r="P22" s="3">
        <v>50309616</v>
      </c>
      <c r="Q22" s="3"/>
    </row>
    <row r="23" spans="1:17">
      <c r="A23" s="3"/>
      <c r="B23" s="12">
        <v>35</v>
      </c>
      <c r="C23" s="11" t="s">
        <v>24</v>
      </c>
      <c r="D23" s="1" t="s">
        <v>21</v>
      </c>
      <c r="F23" s="3">
        <v>340</v>
      </c>
      <c r="H23" s="3">
        <v>588413</v>
      </c>
      <c r="J23" s="3">
        <v>9804536</v>
      </c>
      <c r="K23" s="6"/>
      <c r="L23" s="3">
        <v>25305603</v>
      </c>
      <c r="M23" s="6"/>
      <c r="N23" s="3">
        <v>12514753</v>
      </c>
      <c r="O23" s="6"/>
      <c r="P23" s="3">
        <v>31666698</v>
      </c>
      <c r="Q23" s="3"/>
    </row>
    <row r="24" spans="1:17">
      <c r="A24" s="3"/>
      <c r="B24" s="12">
        <v>40</v>
      </c>
      <c r="C24" s="11" t="s">
        <v>24</v>
      </c>
      <c r="D24" s="1" t="s">
        <v>20</v>
      </c>
      <c r="F24" s="3">
        <v>215</v>
      </c>
      <c r="H24" s="3">
        <v>331478</v>
      </c>
      <c r="J24" s="3">
        <v>5601860</v>
      </c>
      <c r="K24" s="6"/>
      <c r="L24" s="3">
        <v>17406133</v>
      </c>
      <c r="M24" s="6"/>
      <c r="N24" s="3">
        <v>11331660</v>
      </c>
      <c r="O24" s="6"/>
      <c r="P24" s="3">
        <v>23654321</v>
      </c>
      <c r="Q24" s="3"/>
    </row>
    <row r="25" spans="1:17">
      <c r="A25" s="3"/>
      <c r="B25" s="12">
        <v>45</v>
      </c>
      <c r="C25" s="11" t="s">
        <v>24</v>
      </c>
      <c r="D25" s="1" t="s">
        <v>19</v>
      </c>
      <c r="F25" s="3">
        <v>133</v>
      </c>
      <c r="H25" s="3">
        <v>169929</v>
      </c>
      <c r="J25" s="3">
        <v>4186856</v>
      </c>
      <c r="K25" s="6"/>
      <c r="L25" s="3">
        <v>11713972</v>
      </c>
      <c r="M25" s="6"/>
      <c r="N25" s="3">
        <v>5656266</v>
      </c>
      <c r="O25" s="6"/>
      <c r="P25" s="3">
        <v>13573190</v>
      </c>
      <c r="Q25" s="3"/>
    </row>
    <row r="26" spans="1:17">
      <c r="A26" s="3"/>
      <c r="B26" s="12">
        <v>50</v>
      </c>
      <c r="C26" s="11" t="s">
        <v>24</v>
      </c>
      <c r="D26" s="1" t="s">
        <v>18</v>
      </c>
      <c r="F26" s="3">
        <v>113</v>
      </c>
      <c r="H26" s="3">
        <v>180475</v>
      </c>
      <c r="J26" s="3">
        <v>3929105</v>
      </c>
      <c r="K26" s="6"/>
      <c r="L26" s="3">
        <v>12289516</v>
      </c>
      <c r="M26" s="6"/>
      <c r="N26" s="3">
        <v>9250861</v>
      </c>
      <c r="O26" s="6"/>
      <c r="P26" s="3">
        <v>21513716</v>
      </c>
      <c r="Q26" s="3"/>
    </row>
    <row r="27" spans="1:17">
      <c r="A27" s="3"/>
      <c r="B27" s="12">
        <v>55</v>
      </c>
      <c r="C27" s="11" t="s">
        <v>24</v>
      </c>
      <c r="D27" s="1" t="s">
        <v>17</v>
      </c>
      <c r="F27" s="3">
        <v>50</v>
      </c>
      <c r="H27" s="3">
        <v>65625</v>
      </c>
      <c r="J27" s="3">
        <v>2016096</v>
      </c>
      <c r="K27" s="6"/>
      <c r="L27" s="3">
        <v>6444904</v>
      </c>
      <c r="M27" s="6"/>
      <c r="N27" s="3">
        <v>3306909</v>
      </c>
      <c r="O27" s="6"/>
      <c r="P27" s="3">
        <v>9417960</v>
      </c>
      <c r="Q27" s="3"/>
    </row>
    <row r="28" spans="1:17">
      <c r="A28" s="3"/>
      <c r="B28" s="12">
        <v>60</v>
      </c>
      <c r="C28" s="11" t="s">
        <v>24</v>
      </c>
      <c r="D28" s="1" t="s">
        <v>16</v>
      </c>
      <c r="F28" s="3">
        <v>47</v>
      </c>
      <c r="H28" s="3">
        <v>117600</v>
      </c>
      <c r="J28" s="3">
        <v>1656548</v>
      </c>
      <c r="K28" s="6"/>
      <c r="L28" s="3">
        <v>5670334</v>
      </c>
      <c r="M28" s="6"/>
      <c r="N28" s="3">
        <v>4330519</v>
      </c>
      <c r="O28" s="6"/>
      <c r="P28" s="3">
        <v>11643467</v>
      </c>
      <c r="Q28" s="3"/>
    </row>
    <row r="29" spans="1:17">
      <c r="A29" s="3"/>
      <c r="B29" s="12">
        <v>65</v>
      </c>
      <c r="C29" s="11" t="s">
        <v>24</v>
      </c>
      <c r="D29" s="1" t="s">
        <v>15</v>
      </c>
      <c r="F29" s="3">
        <v>48</v>
      </c>
      <c r="H29" s="3">
        <v>74002</v>
      </c>
      <c r="J29" s="3">
        <v>1601720</v>
      </c>
      <c r="K29" s="6"/>
      <c r="L29" s="3">
        <v>8046249</v>
      </c>
      <c r="M29" s="6"/>
      <c r="N29" s="3">
        <v>16269605</v>
      </c>
      <c r="O29" s="6"/>
      <c r="P29" s="3">
        <v>31094327</v>
      </c>
      <c r="Q29" s="3"/>
    </row>
    <row r="30" spans="1:17">
      <c r="A30" s="3"/>
      <c r="B30" s="12">
        <v>70</v>
      </c>
      <c r="C30" s="11" t="s">
        <v>24</v>
      </c>
      <c r="D30" s="1" t="s">
        <v>14</v>
      </c>
      <c r="F30" s="3">
        <v>39</v>
      </c>
      <c r="H30" s="3">
        <v>78000</v>
      </c>
      <c r="J30" s="3">
        <v>1235668</v>
      </c>
      <c r="K30" s="6"/>
      <c r="L30" s="3">
        <v>8187190</v>
      </c>
      <c r="M30" s="6"/>
      <c r="N30" s="3">
        <v>5431200</v>
      </c>
      <c r="O30" s="6"/>
      <c r="P30" s="3">
        <v>16093119</v>
      </c>
      <c r="Q30" s="3"/>
    </row>
    <row r="31" spans="1:17">
      <c r="A31" s="3"/>
      <c r="B31" s="12">
        <v>75</v>
      </c>
      <c r="C31" s="11" t="s">
        <v>24</v>
      </c>
      <c r="D31" s="1" t="s">
        <v>13</v>
      </c>
      <c r="F31" s="3">
        <v>24</v>
      </c>
      <c r="H31" s="3">
        <v>65600</v>
      </c>
      <c r="J31" s="3">
        <v>795793</v>
      </c>
      <c r="K31" s="6"/>
      <c r="L31" s="3">
        <v>8852128</v>
      </c>
      <c r="M31" s="6"/>
      <c r="N31" s="3">
        <v>4183179</v>
      </c>
      <c r="O31" s="6"/>
      <c r="P31" s="3">
        <v>24239572</v>
      </c>
      <c r="Q31" s="3"/>
    </row>
    <row r="32" spans="1:17">
      <c r="A32" s="3"/>
      <c r="B32" s="12">
        <v>80</v>
      </c>
      <c r="C32" s="11" t="s">
        <v>24</v>
      </c>
      <c r="D32" s="1" t="s">
        <v>12</v>
      </c>
      <c r="F32" s="3">
        <v>24</v>
      </c>
      <c r="H32" s="3">
        <v>29600</v>
      </c>
      <c r="J32" s="3">
        <v>1159795</v>
      </c>
      <c r="K32" s="6"/>
      <c r="L32" s="3">
        <v>6717163</v>
      </c>
      <c r="M32" s="6"/>
      <c r="N32" s="3">
        <v>6442320</v>
      </c>
      <c r="O32" s="6"/>
      <c r="P32" s="3">
        <v>12003896</v>
      </c>
      <c r="Q32" s="3"/>
    </row>
    <row r="33" spans="1:17">
      <c r="A33" s="3"/>
      <c r="B33" s="12">
        <v>85</v>
      </c>
      <c r="C33" s="11" t="s">
        <v>24</v>
      </c>
      <c r="D33" s="1" t="s">
        <v>11</v>
      </c>
      <c r="F33" s="3">
        <v>11</v>
      </c>
      <c r="H33" s="3">
        <v>18000</v>
      </c>
      <c r="J33" s="3">
        <v>464241</v>
      </c>
      <c r="K33" s="6"/>
      <c r="L33" s="3">
        <v>4538344</v>
      </c>
      <c r="M33" s="6"/>
      <c r="N33" s="3">
        <v>3341083</v>
      </c>
      <c r="O33" s="6"/>
      <c r="P33" s="3">
        <v>14846881</v>
      </c>
      <c r="Q33" s="3"/>
    </row>
    <row r="34" spans="1:17">
      <c r="A34" s="3"/>
      <c r="B34" s="12">
        <v>90</v>
      </c>
      <c r="C34" s="11" t="s">
        <v>24</v>
      </c>
      <c r="D34" s="1" t="s">
        <v>10</v>
      </c>
      <c r="F34" s="3">
        <v>12</v>
      </c>
      <c r="H34" s="3">
        <v>13200</v>
      </c>
      <c r="J34" s="3">
        <v>495647</v>
      </c>
      <c r="K34" s="6"/>
      <c r="L34" s="3">
        <v>3445966</v>
      </c>
      <c r="M34" s="6"/>
      <c r="N34" s="3">
        <v>3467866</v>
      </c>
      <c r="O34" s="6"/>
      <c r="P34" s="3">
        <v>7256725</v>
      </c>
      <c r="Q34" s="3"/>
    </row>
    <row r="35" spans="1:17">
      <c r="A35" s="3"/>
      <c r="B35" s="12">
        <v>95</v>
      </c>
      <c r="C35" s="11" t="s">
        <v>24</v>
      </c>
      <c r="D35" s="1" t="s">
        <v>9</v>
      </c>
      <c r="F35" s="3">
        <v>11</v>
      </c>
      <c r="H35" s="3">
        <v>17000</v>
      </c>
      <c r="J35" s="3">
        <v>700825</v>
      </c>
      <c r="K35" s="6"/>
      <c r="L35" s="3">
        <v>6067497</v>
      </c>
      <c r="M35" s="6"/>
      <c r="N35" s="3">
        <v>4413407</v>
      </c>
      <c r="O35" s="6"/>
      <c r="P35" s="3">
        <v>14308033</v>
      </c>
      <c r="Q35" s="3"/>
    </row>
    <row r="36" spans="1:17">
      <c r="A36" s="7"/>
      <c r="B36" s="170" t="s">
        <v>8</v>
      </c>
      <c r="C36" s="170"/>
      <c r="D36" s="170"/>
      <c r="E36" s="10"/>
      <c r="F36" s="8">
        <v>111</v>
      </c>
      <c r="G36" s="10"/>
      <c r="H36" s="8">
        <v>52625</v>
      </c>
      <c r="I36" s="10"/>
      <c r="J36" s="8">
        <v>2722116</v>
      </c>
      <c r="K36" s="9"/>
      <c r="L36" s="8">
        <v>11983528</v>
      </c>
      <c r="M36" s="9"/>
      <c r="N36" s="8">
        <v>5445220</v>
      </c>
      <c r="O36" s="9"/>
      <c r="P36" s="8">
        <v>12279361</v>
      </c>
      <c r="Q36" s="7"/>
    </row>
    <row r="37" spans="1:17">
      <c r="A37" s="3"/>
      <c r="B37" s="5" t="s">
        <v>7</v>
      </c>
      <c r="C37" s="4"/>
      <c r="D37" s="4"/>
      <c r="F37" s="3">
        <f>SUM(F21:F36)</f>
        <v>2981</v>
      </c>
      <c r="H37" s="3">
        <f>SUM(H21:H36)</f>
        <v>4564478</v>
      </c>
      <c r="J37" s="3">
        <f>SUM(J21:J36)</f>
        <v>75284683</v>
      </c>
      <c r="K37" s="6"/>
      <c r="L37" s="3">
        <f>SUM(L21:L36)</f>
        <v>237561057</v>
      </c>
      <c r="M37" s="6"/>
      <c r="N37" s="3">
        <f>SUM(N21:N36)</f>
        <v>138631579</v>
      </c>
      <c r="O37" s="6"/>
      <c r="P37" s="3">
        <f>SUM(P21:P36)</f>
        <v>357601221</v>
      </c>
      <c r="Q37" s="3"/>
    </row>
    <row r="38" spans="1:17">
      <c r="A38" s="2"/>
      <c r="L38" s="2"/>
      <c r="P38" s="2"/>
      <c r="Q38" s="2"/>
    </row>
    <row r="39" spans="1:17">
      <c r="A39" s="3"/>
      <c r="B39" s="5" t="s">
        <v>6</v>
      </c>
      <c r="C39" s="4"/>
      <c r="F39" s="3">
        <v>57</v>
      </c>
      <c r="H39" s="3">
        <v>48000</v>
      </c>
      <c r="J39" s="3">
        <v>2503930</v>
      </c>
      <c r="K39" s="6"/>
      <c r="L39" s="3">
        <v>56907661</v>
      </c>
      <c r="M39" s="6"/>
      <c r="N39" s="3">
        <v>43696118</v>
      </c>
      <c r="O39" s="6"/>
      <c r="P39" s="3">
        <v>209617764</v>
      </c>
      <c r="Q39" s="3"/>
    </row>
    <row r="40" spans="1:17">
      <c r="A40" s="2"/>
      <c r="L40" s="2"/>
      <c r="P40" s="2"/>
      <c r="Q40" s="2"/>
    </row>
    <row r="41" spans="1:17">
      <c r="A41" s="3"/>
      <c r="B41" s="5" t="s">
        <v>5</v>
      </c>
      <c r="C41" s="4"/>
      <c r="F41" s="3">
        <f>F19+F37+F39</f>
        <v>44967</v>
      </c>
      <c r="H41" s="3">
        <f>H19+H37+H39</f>
        <v>27597789</v>
      </c>
      <c r="J41" s="3">
        <f>J19+J37+J39</f>
        <v>503322369</v>
      </c>
      <c r="L41" s="3">
        <f>L19+L37+L39</f>
        <v>1136317048</v>
      </c>
      <c r="N41" s="3">
        <f>N19+N37+N39</f>
        <v>593098662</v>
      </c>
      <c r="P41" s="3">
        <f>P19+P37+P39</f>
        <v>1540346791</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workbookViewId="0">
      <selection activeCell="V1" sqref="V1"/>
    </sheetView>
  </sheetViews>
  <sheetFormatPr defaultRowHeight="12.75"/>
  <cols>
    <col min="1" max="2" width="9.140625" style="21"/>
    <col min="3" max="3" width="5.5703125" style="21" customWidth="1"/>
    <col min="4" max="4" width="9.42578125" style="21" customWidth="1"/>
    <col min="5" max="5" width="9.7109375" style="21" customWidth="1"/>
    <col min="6" max="6" width="9.28515625" style="21" customWidth="1"/>
    <col min="7" max="7" width="1.42578125" style="21" customWidth="1"/>
    <col min="8" max="8" width="9.42578125" style="21" customWidth="1"/>
    <col min="9" max="9" width="9.7109375" style="21" customWidth="1"/>
    <col min="10" max="10" width="9.28515625" style="21" customWidth="1"/>
    <col min="11" max="11" width="1.42578125" style="21" customWidth="1"/>
    <col min="12" max="12" width="9.42578125" style="21" customWidth="1"/>
    <col min="13" max="13" width="9.7109375" style="21" customWidth="1"/>
    <col min="14" max="14" width="9.28515625" style="21" customWidth="1"/>
    <col min="15" max="15" width="1.42578125" style="21" customWidth="1"/>
    <col min="16" max="16" width="9.42578125" style="21" customWidth="1"/>
    <col min="17" max="18" width="9.28515625" style="21" customWidth="1"/>
    <col min="19" max="19" width="1.42578125" style="21" customWidth="1"/>
    <col min="20" max="22" width="9.28515625" style="21" customWidth="1"/>
    <col min="23" max="23" width="1.42578125" style="21" customWidth="1"/>
    <col min="24" max="16384" width="9.140625" style="21"/>
  </cols>
  <sheetData>
    <row r="1" spans="1:23">
      <c r="A1" s="174" t="s">
        <v>64</v>
      </c>
      <c r="B1" s="174"/>
      <c r="C1" s="174"/>
      <c r="D1" s="174"/>
      <c r="E1" s="174"/>
      <c r="F1" s="174"/>
      <c r="G1" s="174"/>
      <c r="H1" s="174"/>
      <c r="I1" s="174"/>
      <c r="J1" s="174"/>
      <c r="K1" s="174"/>
      <c r="L1" s="174"/>
      <c r="M1" s="174"/>
      <c r="N1" s="174"/>
      <c r="O1" s="174"/>
      <c r="P1" s="174"/>
      <c r="Q1" s="174"/>
      <c r="R1" s="174"/>
      <c r="S1" s="174"/>
      <c r="T1" s="174"/>
      <c r="U1" s="174"/>
      <c r="V1" s="57" t="s">
        <v>479</v>
      </c>
      <c r="W1" s="20"/>
    </row>
    <row r="4" spans="1:23">
      <c r="D4" s="169">
        <v>2019</v>
      </c>
      <c r="E4" s="169"/>
      <c r="F4" s="169"/>
      <c r="H4" s="169">
        <v>2018</v>
      </c>
      <c r="I4" s="169"/>
      <c r="J4" s="169"/>
      <c r="L4" s="169">
        <v>2017</v>
      </c>
      <c r="M4" s="169"/>
      <c r="N4" s="169"/>
      <c r="P4" s="169">
        <v>2016</v>
      </c>
      <c r="Q4" s="169"/>
      <c r="R4" s="169"/>
      <c r="T4" s="169">
        <v>2015</v>
      </c>
      <c r="U4" s="169"/>
      <c r="V4" s="169"/>
    </row>
    <row r="5" spans="1:23">
      <c r="D5" s="23"/>
      <c r="E5" s="23" t="s">
        <v>65</v>
      </c>
      <c r="F5" s="23" t="s">
        <v>65</v>
      </c>
      <c r="H5" s="23"/>
      <c r="I5" s="23" t="s">
        <v>65</v>
      </c>
      <c r="J5" s="23" t="s">
        <v>65</v>
      </c>
      <c r="L5" s="23"/>
      <c r="M5" s="23" t="s">
        <v>65</v>
      </c>
      <c r="N5" s="23" t="s">
        <v>65</v>
      </c>
      <c r="P5" s="23"/>
      <c r="Q5" s="23" t="s">
        <v>65</v>
      </c>
      <c r="R5" s="23" t="s">
        <v>65</v>
      </c>
      <c r="T5" s="23"/>
      <c r="U5" s="23" t="s">
        <v>65</v>
      </c>
      <c r="V5" s="23" t="s">
        <v>65</v>
      </c>
    </row>
    <row r="6" spans="1:23">
      <c r="D6" s="40" t="s">
        <v>66</v>
      </c>
      <c r="E6" s="23" t="s">
        <v>67</v>
      </c>
      <c r="F6" s="23" t="s">
        <v>67</v>
      </c>
      <c r="H6" s="40" t="s">
        <v>66</v>
      </c>
      <c r="I6" s="23" t="s">
        <v>67</v>
      </c>
      <c r="J6" s="23" t="s">
        <v>67</v>
      </c>
      <c r="L6" s="40" t="s">
        <v>66</v>
      </c>
      <c r="M6" s="23" t="s">
        <v>67</v>
      </c>
      <c r="N6" s="23" t="s">
        <v>67</v>
      </c>
      <c r="P6" s="23" t="s">
        <v>66</v>
      </c>
      <c r="Q6" s="23" t="s">
        <v>67</v>
      </c>
      <c r="R6" s="23" t="s">
        <v>67</v>
      </c>
      <c r="T6" s="23" t="s">
        <v>66</v>
      </c>
      <c r="U6" s="23" t="s">
        <v>67</v>
      </c>
      <c r="V6" s="23" t="s">
        <v>67</v>
      </c>
    </row>
    <row r="7" spans="1:23">
      <c r="D7" s="40" t="s">
        <v>68</v>
      </c>
      <c r="E7" s="23" t="s">
        <v>66</v>
      </c>
      <c r="F7" s="23" t="s">
        <v>32</v>
      </c>
      <c r="H7" s="40" t="s">
        <v>68</v>
      </c>
      <c r="I7" s="23" t="s">
        <v>66</v>
      </c>
      <c r="J7" s="23" t="s">
        <v>32</v>
      </c>
      <c r="L7" s="40" t="s">
        <v>68</v>
      </c>
      <c r="M7" s="23" t="s">
        <v>66</v>
      </c>
      <c r="N7" s="23" t="s">
        <v>32</v>
      </c>
      <c r="P7" s="23" t="s">
        <v>68</v>
      </c>
      <c r="Q7" s="23" t="s">
        <v>66</v>
      </c>
      <c r="R7" s="23" t="s">
        <v>32</v>
      </c>
      <c r="T7" s="23" t="s">
        <v>68</v>
      </c>
      <c r="U7" s="23" t="s">
        <v>66</v>
      </c>
      <c r="V7" s="23" t="s">
        <v>32</v>
      </c>
    </row>
    <row r="8" spans="1:23">
      <c r="A8" s="37" t="s">
        <v>69</v>
      </c>
      <c r="D8" s="41" t="s">
        <v>70</v>
      </c>
      <c r="E8" s="42" t="s">
        <v>68</v>
      </c>
      <c r="F8" s="42" t="s">
        <v>47</v>
      </c>
      <c r="H8" s="41" t="s">
        <v>70</v>
      </c>
      <c r="I8" s="42" t="s">
        <v>68</v>
      </c>
      <c r="J8" s="42" t="s">
        <v>47</v>
      </c>
      <c r="L8" s="41" t="s">
        <v>70</v>
      </c>
      <c r="M8" s="42" t="s">
        <v>68</v>
      </c>
      <c r="N8" s="42" t="s">
        <v>47</v>
      </c>
      <c r="P8" s="42" t="s">
        <v>70</v>
      </c>
      <c r="Q8" s="42" t="s">
        <v>68</v>
      </c>
      <c r="R8" s="42" t="s">
        <v>47</v>
      </c>
      <c r="T8" s="42" t="s">
        <v>70</v>
      </c>
      <c r="U8" s="42" t="s">
        <v>68</v>
      </c>
      <c r="V8" s="42" t="s">
        <v>47</v>
      </c>
    </row>
    <row r="9" spans="1:23" ht="25.5" customHeight="1">
      <c r="D9" s="25"/>
      <c r="H9" s="25"/>
      <c r="L9" s="25"/>
    </row>
    <row r="10" spans="1:23">
      <c r="A10" s="21" t="s">
        <v>71</v>
      </c>
      <c r="D10" s="43">
        <v>70595.286800791757</v>
      </c>
      <c r="E10" s="44">
        <f>D10/D$15</f>
        <v>0.96600890175099696</v>
      </c>
      <c r="F10" s="44">
        <v>1.8455024925085713E-2</v>
      </c>
      <c r="H10" s="43">
        <v>84280.27990129737</v>
      </c>
      <c r="I10" s="44">
        <f>H10/H$15</f>
        <v>0.96598346702168947</v>
      </c>
      <c r="J10" s="44">
        <v>2.2670812627602999E-2</v>
      </c>
      <c r="L10" s="43">
        <v>79409.071766340698</v>
      </c>
      <c r="M10" s="44">
        <f>L10/L$15</f>
        <v>0.9680672081679802</v>
      </c>
      <c r="N10" s="44">
        <v>2.1382795670945962E-2</v>
      </c>
      <c r="P10" s="43">
        <v>61681.28120895115</v>
      </c>
      <c r="Q10" s="44">
        <f>P10/P$15</f>
        <v>0.95545457826341307</v>
      </c>
      <c r="R10" s="44">
        <v>1.7159414121242101E-2</v>
      </c>
      <c r="T10" s="43">
        <v>44421.061184419086</v>
      </c>
      <c r="U10" s="44">
        <f>T10/T$15</f>
        <v>0.96928642069883919</v>
      </c>
      <c r="V10" s="44">
        <v>1.3117403691458196E-2</v>
      </c>
    </row>
    <row r="11" spans="1:23">
      <c r="D11" s="45"/>
      <c r="E11" s="44"/>
      <c r="F11" s="44"/>
      <c r="H11" s="45"/>
      <c r="I11" s="44"/>
      <c r="J11" s="44"/>
      <c r="L11" s="45"/>
      <c r="M11" s="44"/>
      <c r="N11" s="44"/>
      <c r="P11" s="45"/>
      <c r="Q11" s="44"/>
      <c r="R11" s="44"/>
      <c r="T11" s="45"/>
      <c r="U11" s="44"/>
      <c r="V11" s="44"/>
    </row>
    <row r="12" spans="1:23">
      <c r="A12" s="22" t="s">
        <v>72</v>
      </c>
      <c r="B12" s="22"/>
      <c r="D12" s="46">
        <v>2484.0468086916208</v>
      </c>
      <c r="E12" s="47">
        <f>D12/D$15</f>
        <v>3.3991098249003059E-2</v>
      </c>
      <c r="F12" s="47">
        <v>6.4937969440998617E-4</v>
      </c>
      <c r="H12" s="46">
        <v>2967.8799053600706</v>
      </c>
      <c r="I12" s="47">
        <f>H12/H$15</f>
        <v>3.4016532978310539E-2</v>
      </c>
      <c r="J12" s="47">
        <v>7.9833917631081037E-4</v>
      </c>
      <c r="L12" s="46">
        <v>2619.3980509754783</v>
      </c>
      <c r="M12" s="47">
        <f>L12/L$15</f>
        <v>3.1932791832019823E-2</v>
      </c>
      <c r="N12" s="47">
        <v>7.0533570106059149E-4</v>
      </c>
      <c r="P12" s="46">
        <v>2875.7187910488456</v>
      </c>
      <c r="Q12" s="47">
        <f>P12/P$15</f>
        <v>4.4545421736586981E-2</v>
      </c>
      <c r="R12" s="47">
        <v>8.0001012729748254E-4</v>
      </c>
      <c r="T12" s="46">
        <v>1407.5610224124603</v>
      </c>
      <c r="U12" s="47">
        <f>T12/T$15</f>
        <v>3.0713579301160813E-2</v>
      </c>
      <c r="V12" s="47">
        <v>4.1564847077138408E-4</v>
      </c>
    </row>
    <row r="13" spans="1:23">
      <c r="D13" s="45"/>
      <c r="E13" s="44"/>
      <c r="F13" s="44"/>
      <c r="H13" s="45"/>
      <c r="I13" s="44"/>
      <c r="J13" s="44"/>
      <c r="L13" s="45"/>
      <c r="M13" s="44"/>
      <c r="N13" s="44"/>
      <c r="P13" s="45"/>
      <c r="Q13" s="26"/>
      <c r="R13" s="26"/>
      <c r="T13" s="45"/>
      <c r="U13" s="26"/>
      <c r="V13" s="26"/>
    </row>
    <row r="14" spans="1:23">
      <c r="A14" s="21" t="s">
        <v>73</v>
      </c>
      <c r="D14" s="45"/>
      <c r="E14" s="44"/>
      <c r="F14" s="44"/>
      <c r="H14" s="45"/>
      <c r="I14" s="44"/>
      <c r="J14" s="44"/>
      <c r="L14" s="45"/>
      <c r="M14" s="44"/>
      <c r="N14" s="44"/>
      <c r="P14" s="45"/>
      <c r="Q14" s="26"/>
      <c r="R14" s="26"/>
      <c r="T14" s="45"/>
      <c r="U14" s="26"/>
      <c r="V14" s="26"/>
    </row>
    <row r="15" spans="1:23">
      <c r="A15" s="21" t="s">
        <v>74</v>
      </c>
      <c r="D15" s="45">
        <f>SUM(D12,D10)</f>
        <v>73079.333609483379</v>
      </c>
      <c r="E15" s="44">
        <f>SUM(E12,E10)</f>
        <v>1</v>
      </c>
      <c r="F15" s="44">
        <f>SUM(F12,F10)</f>
        <v>1.91044046194957E-2</v>
      </c>
      <c r="H15" s="45">
        <f>SUM(H12,H10)</f>
        <v>87248.159806657437</v>
      </c>
      <c r="I15" s="44">
        <f>SUM(I12,I10)</f>
        <v>1</v>
      </c>
      <c r="J15" s="44">
        <f>SUM(J12,J10)</f>
        <v>2.3469151803913811E-2</v>
      </c>
      <c r="L15" s="45">
        <f>SUM(L12,L10)</f>
        <v>82028.469817316174</v>
      </c>
      <c r="M15" s="44">
        <f>SUM(M12,M10)</f>
        <v>1</v>
      </c>
      <c r="N15" s="44">
        <f>SUM(N12,N10)</f>
        <v>2.2088131372006554E-2</v>
      </c>
      <c r="P15" s="45">
        <f>SUM(P12,P10)</f>
        <v>64556.999999999993</v>
      </c>
      <c r="Q15" s="44">
        <f>SUM(Q12,Q10)</f>
        <v>1</v>
      </c>
      <c r="R15" s="44">
        <f>SUM(R12,R10)</f>
        <v>1.7959424248539583E-2</v>
      </c>
      <c r="T15" s="45">
        <f>SUM(T12,T10)</f>
        <v>45828.622206831547</v>
      </c>
      <c r="U15" s="44">
        <f>SUM(U12,U10)</f>
        <v>1</v>
      </c>
      <c r="V15" s="44">
        <f>SUM(V12,V10)</f>
        <v>1.3533052162229581E-2</v>
      </c>
    </row>
    <row r="17" spans="1:16">
      <c r="P17" s="25"/>
    </row>
    <row r="20" spans="1:16">
      <c r="A20" s="21" t="s">
        <v>75</v>
      </c>
    </row>
  </sheetData>
  <mergeCells count="6">
    <mergeCell ref="A1:U1"/>
    <mergeCell ref="D4:F4"/>
    <mergeCell ref="H4:J4"/>
    <mergeCell ref="L4:N4"/>
    <mergeCell ref="P4:R4"/>
    <mergeCell ref="T4:V4"/>
  </mergeCells>
  <pageMargins left="0.7" right="0.7" top="0.75" bottom="0.75" header="0.3" footer="0.3"/>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topLeftCell="B1" workbookViewId="0">
      <selection activeCell="AH1" sqref="AH1"/>
    </sheetView>
  </sheetViews>
  <sheetFormatPr defaultRowHeight="12.75"/>
  <cols>
    <col min="1" max="2" width="2.85546875" style="21" customWidth="1"/>
    <col min="3" max="3" width="2.5703125" style="21" customWidth="1"/>
    <col min="4" max="4" width="12.42578125" style="21" customWidth="1"/>
    <col min="5" max="5" width="5.140625" style="21" customWidth="1"/>
    <col min="6" max="7" width="4.7109375" style="21" customWidth="1"/>
    <col min="8" max="8" width="8.42578125" style="21" customWidth="1"/>
    <col min="9" max="9" width="1.5703125" style="21" customWidth="1"/>
    <col min="10" max="10" width="8.42578125" style="21" customWidth="1"/>
    <col min="11" max="11" width="1.5703125" style="21" customWidth="1"/>
    <col min="12" max="12" width="8.42578125" style="21" customWidth="1"/>
    <col min="13" max="13" width="1.7109375" style="21" customWidth="1"/>
    <col min="14" max="14" width="8.42578125" style="21" bestFit="1" customWidth="1"/>
    <col min="15" max="15" width="1.7109375" style="21" customWidth="1"/>
    <col min="16" max="16" width="8.42578125" style="21" bestFit="1" customWidth="1"/>
    <col min="17" max="17" width="1.85546875" style="21" customWidth="1"/>
    <col min="18" max="18" width="8.28515625" style="21" customWidth="1"/>
    <col min="19" max="19" width="1.85546875" style="21" customWidth="1"/>
    <col min="20" max="20" width="8.28515625" style="21" customWidth="1"/>
    <col min="21" max="21" width="1.85546875" style="21" customWidth="1"/>
    <col min="22" max="22" width="8.42578125" style="21" bestFit="1" customWidth="1"/>
    <col min="23" max="23" width="1.85546875" style="21" customWidth="1"/>
    <col min="24" max="24" width="8.42578125" style="21" bestFit="1" customWidth="1"/>
    <col min="25" max="25" width="2.140625" style="21" customWidth="1"/>
    <col min="26" max="26" width="8.42578125" style="21" bestFit="1" customWidth="1"/>
    <col min="27" max="27" width="2.140625" style="21" customWidth="1"/>
    <col min="28" max="28" width="8.42578125" style="21" bestFit="1" customWidth="1"/>
    <col min="29" max="29" width="1.7109375" style="21" customWidth="1"/>
    <col min="30" max="30" width="8.42578125" style="21" bestFit="1" customWidth="1"/>
    <col min="31" max="31" width="1.7109375" style="21" customWidth="1"/>
    <col min="32" max="32" width="8.42578125" style="21" bestFit="1" customWidth="1"/>
    <col min="33" max="33" width="1.7109375" style="21" customWidth="1"/>
    <col min="34" max="34" width="9.140625" style="21" customWidth="1"/>
    <col min="35" max="16384" width="9.140625" style="21"/>
  </cols>
  <sheetData>
    <row r="1" spans="1:34">
      <c r="AH1" s="21" t="s">
        <v>480</v>
      </c>
    </row>
    <row r="2" spans="1:34" ht="15.75">
      <c r="A2" s="51" t="s">
        <v>351</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6.6" customHeight="1"/>
    <row r="4" spans="1:34" ht="4.1500000000000004" customHeight="1"/>
    <row r="5" spans="1:34" ht="14.25">
      <c r="H5" s="169">
        <v>2019</v>
      </c>
      <c r="I5" s="169"/>
      <c r="J5" s="169"/>
      <c r="K5" s="52"/>
      <c r="L5" s="150">
        <v>2018</v>
      </c>
      <c r="M5" s="53" t="s">
        <v>352</v>
      </c>
      <c r="N5" s="150">
        <f>L5-1</f>
        <v>2017</v>
      </c>
      <c r="O5" s="53" t="s">
        <v>352</v>
      </c>
      <c r="P5" s="150">
        <f>N5-1</f>
        <v>2016</v>
      </c>
      <c r="Q5" s="53" t="s">
        <v>352</v>
      </c>
      <c r="R5" s="150">
        <f>P5-1</f>
        <v>2015</v>
      </c>
      <c r="S5" s="53"/>
      <c r="T5" s="150">
        <f>R5-1</f>
        <v>2014</v>
      </c>
      <c r="U5" s="53"/>
      <c r="V5" s="150">
        <f>T5-1</f>
        <v>2013</v>
      </c>
      <c r="W5" s="53"/>
      <c r="X5" s="150">
        <f>V5-1</f>
        <v>2012</v>
      </c>
      <c r="Y5" s="53"/>
      <c r="Z5" s="150">
        <f>X5-1</f>
        <v>2011</v>
      </c>
      <c r="AA5" s="53"/>
      <c r="AB5" s="150">
        <f>Z5-1</f>
        <v>2010</v>
      </c>
      <c r="AC5" s="53"/>
      <c r="AD5" s="150">
        <f>AB5-1</f>
        <v>2009</v>
      </c>
      <c r="AE5" s="53"/>
      <c r="AF5" s="150">
        <f>AD5-1</f>
        <v>2008</v>
      </c>
      <c r="AG5" s="53"/>
      <c r="AH5" s="150">
        <f>AF5-1</f>
        <v>2007</v>
      </c>
    </row>
    <row r="6" spans="1:34" s="54" customFormat="1" ht="17.25" customHeight="1">
      <c r="A6" s="37" t="s">
        <v>353</v>
      </c>
      <c r="Q6" s="55"/>
      <c r="R6" s="55"/>
      <c r="T6" s="55"/>
      <c r="V6" s="55"/>
      <c r="X6" s="56"/>
      <c r="Y6" s="56"/>
      <c r="Z6" s="56"/>
      <c r="AA6" s="56"/>
      <c r="AB6" s="56"/>
      <c r="AC6" s="56"/>
      <c r="AD6" s="56"/>
      <c r="AE6" s="56"/>
      <c r="AF6" s="56"/>
      <c r="AG6" s="56"/>
      <c r="AH6" s="56"/>
    </row>
    <row r="7" spans="1:34" ht="12.75" customHeight="1">
      <c r="A7" s="57"/>
      <c r="B7" s="57" t="s">
        <v>354</v>
      </c>
      <c r="C7" s="57"/>
      <c r="D7" s="57"/>
      <c r="E7" s="57"/>
      <c r="F7" s="57"/>
      <c r="G7" s="57"/>
      <c r="H7" s="58">
        <v>16120.444509999999</v>
      </c>
      <c r="I7" s="57"/>
      <c r="J7" s="58"/>
      <c r="K7" s="58"/>
      <c r="L7" s="58">
        <v>17426.346235000001</v>
      </c>
      <c r="M7" s="58"/>
      <c r="N7" s="58">
        <v>17671.411530000001</v>
      </c>
      <c r="O7" s="58"/>
      <c r="P7" s="58">
        <v>17954.315404000001</v>
      </c>
      <c r="Q7" s="58"/>
      <c r="R7" s="58">
        <v>17109.741661</v>
      </c>
      <c r="T7" s="58">
        <v>16226.899662</v>
      </c>
      <c r="V7" s="58">
        <v>14382.334778</v>
      </c>
      <c r="W7" s="57"/>
      <c r="X7" s="58">
        <v>12084.216489</v>
      </c>
      <c r="Y7" s="57"/>
      <c r="Z7" s="58">
        <v>10440.287754000001</v>
      </c>
      <c r="AB7" s="58">
        <v>9632.1790970000002</v>
      </c>
      <c r="AD7" s="58">
        <v>9067.7584360000001</v>
      </c>
      <c r="AF7" s="58">
        <v>10903.579761000001</v>
      </c>
      <c r="AH7" s="58">
        <v>13331.237024</v>
      </c>
    </row>
    <row r="8" spans="1:34" ht="7.9" customHeight="1"/>
    <row r="9" spans="1:34">
      <c r="H9" s="34"/>
      <c r="P9" s="59"/>
      <c r="Q9" s="59"/>
      <c r="R9" s="59"/>
      <c r="S9" s="59"/>
      <c r="T9" s="59"/>
      <c r="U9" s="59"/>
      <c r="V9" s="59"/>
      <c r="W9" s="59"/>
      <c r="X9" s="59"/>
      <c r="Y9" s="59"/>
      <c r="Z9" s="59"/>
      <c r="AA9" s="59"/>
      <c r="AB9" s="59"/>
      <c r="AC9" s="59"/>
      <c r="AD9" s="59"/>
      <c r="AE9" s="59"/>
      <c r="AF9" s="59"/>
      <c r="AG9" s="59"/>
      <c r="AH9" s="59"/>
    </row>
    <row r="10" spans="1:34">
      <c r="A10" s="37" t="s">
        <v>355</v>
      </c>
      <c r="J10" s="169" t="s">
        <v>356</v>
      </c>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row>
    <row r="11" spans="1:34">
      <c r="A11" s="60">
        <v>1</v>
      </c>
      <c r="B11" s="61" t="s">
        <v>357</v>
      </c>
      <c r="C11" s="61"/>
      <c r="D11" s="61"/>
    </row>
    <row r="12" spans="1:34">
      <c r="A12" s="60"/>
      <c r="B12" s="21" t="s">
        <v>358</v>
      </c>
      <c r="C12" s="21" t="s">
        <v>47</v>
      </c>
    </row>
    <row r="13" spans="1:34">
      <c r="C13" s="61" t="s">
        <v>359</v>
      </c>
      <c r="D13" s="61" t="s">
        <v>360</v>
      </c>
      <c r="H13" s="58">
        <v>3791.767832</v>
      </c>
      <c r="J13" s="26">
        <f>H13/H$7</f>
        <v>0.23521484346463595</v>
      </c>
      <c r="K13" s="26"/>
      <c r="L13" s="26">
        <v>0.21416679318032614</v>
      </c>
      <c r="M13" s="26"/>
      <c r="N13" s="26">
        <v>0.20772047755032955</v>
      </c>
      <c r="O13" s="26"/>
      <c r="P13" s="26">
        <v>0.19828922071887203</v>
      </c>
      <c r="Q13" s="26"/>
      <c r="R13" s="26">
        <v>0.20037160109871749</v>
      </c>
      <c r="T13" s="26">
        <v>0.2049544166954004</v>
      </c>
      <c r="V13" s="26">
        <v>0.23056519516375285</v>
      </c>
      <c r="X13" s="26">
        <v>0.26198646564151268</v>
      </c>
      <c r="Z13" s="26">
        <v>0.28324198448141735</v>
      </c>
      <c r="AA13" s="26"/>
      <c r="AB13" s="26">
        <v>0.28753606978327551</v>
      </c>
      <c r="AC13" s="26"/>
      <c r="AD13" s="26">
        <v>0.30103796900484614</v>
      </c>
      <c r="AE13" s="26"/>
      <c r="AF13" s="26">
        <v>0.26581032720708869</v>
      </c>
      <c r="AG13" s="26"/>
      <c r="AH13" s="26">
        <v>0.23049043096812619</v>
      </c>
    </row>
    <row r="14" spans="1:34" ht="14.25">
      <c r="C14" s="62" t="s">
        <v>361</v>
      </c>
      <c r="D14" s="22" t="s">
        <v>362</v>
      </c>
      <c r="E14" s="22"/>
      <c r="H14" s="63">
        <v>33.49315178942652</v>
      </c>
      <c r="J14" s="39">
        <f>H14/H$7</f>
        <v>2.0776816525530485E-3</v>
      </c>
      <c r="K14" s="64"/>
      <c r="L14" s="39">
        <v>2.3529219023893941E-3</v>
      </c>
      <c r="M14" s="64"/>
      <c r="N14" s="39">
        <v>2.6513796122105398E-3</v>
      </c>
      <c r="O14" s="64"/>
      <c r="P14" s="39">
        <v>2.0112836233626237E-3</v>
      </c>
      <c r="Q14" s="64"/>
      <c r="R14" s="39">
        <v>2.7715315038303778E-3</v>
      </c>
      <c r="T14" s="39">
        <v>3.7374293795004853E-3</v>
      </c>
      <c r="V14" s="39">
        <v>3.0924240846370325E-3</v>
      </c>
      <c r="X14" s="39">
        <v>3.4382550408477712E-3</v>
      </c>
      <c r="Z14" s="39">
        <v>4.5453365192754044E-3</v>
      </c>
      <c r="AA14" s="26"/>
      <c r="AB14" s="39">
        <v>6.1984304501351405E-3</v>
      </c>
      <c r="AC14" s="26"/>
      <c r="AD14" s="39">
        <v>7.5728448053957783E-3</v>
      </c>
      <c r="AE14" s="26"/>
      <c r="AF14" s="39">
        <v>8.0997298830864043E-3</v>
      </c>
      <c r="AG14" s="26"/>
      <c r="AH14" s="39">
        <v>7.1277709925904632E-3</v>
      </c>
    </row>
    <row r="15" spans="1:34">
      <c r="C15" s="61" t="s">
        <v>363</v>
      </c>
      <c r="D15" s="21" t="s">
        <v>51</v>
      </c>
      <c r="H15" s="58">
        <f>H14+H13</f>
        <v>3825.2609837894265</v>
      </c>
      <c r="J15" s="26">
        <f>SUM(J13:J14)</f>
        <v>0.23729252511718898</v>
      </c>
      <c r="K15" s="26"/>
      <c r="L15" s="26">
        <f>SUM(L13:L14)</f>
        <v>0.21651971508271553</v>
      </c>
      <c r="M15" s="26"/>
      <c r="N15" s="26">
        <f>SUM(N13:N14)</f>
        <v>0.21037185716254009</v>
      </c>
      <c r="O15" s="26"/>
      <c r="P15" s="26">
        <f>SUM(P13:P14)</f>
        <v>0.20030050434223465</v>
      </c>
      <c r="R15" s="26">
        <f>SUM(R13:R14)</f>
        <v>0.20314313260254788</v>
      </c>
      <c r="T15" s="26">
        <f>SUM(T13:T14)</f>
        <v>0.20869184607490088</v>
      </c>
      <c r="V15" s="26">
        <f>SUM(V13:V14)</f>
        <v>0.23365761924838988</v>
      </c>
      <c r="X15" s="26">
        <f>SUM(X13:X14)</f>
        <v>0.26542472068236045</v>
      </c>
      <c r="Y15" s="26"/>
      <c r="Z15" s="26">
        <f>SUM(Z13:Z14)</f>
        <v>0.28778732100069276</v>
      </c>
      <c r="AA15" s="26"/>
      <c r="AB15" s="26">
        <f>SUM(AB13:AB14)</f>
        <v>0.29373450023341063</v>
      </c>
      <c r="AC15" s="26"/>
      <c r="AD15" s="26">
        <f>SUM(AD13:AD14)</f>
        <v>0.30861081381024191</v>
      </c>
      <c r="AE15" s="26"/>
      <c r="AF15" s="26">
        <f>SUM(AF13:AF14)</f>
        <v>0.27391005709017507</v>
      </c>
      <c r="AG15" s="26"/>
      <c r="AH15" s="26">
        <f>SUM(AH13:AH14)</f>
        <v>0.23761820196071665</v>
      </c>
    </row>
    <row r="16" spans="1:34" ht="12.4" customHeight="1">
      <c r="J16" s="26"/>
      <c r="K16" s="26"/>
      <c r="L16" s="26"/>
      <c r="M16" s="26"/>
      <c r="N16" s="26"/>
      <c r="O16" s="26"/>
      <c r="P16" s="26"/>
      <c r="R16" s="26"/>
      <c r="T16" s="26"/>
      <c r="V16" s="26"/>
      <c r="X16" s="26"/>
      <c r="Y16" s="26"/>
      <c r="Z16" s="26"/>
      <c r="AA16" s="26"/>
      <c r="AB16" s="26"/>
      <c r="AC16" s="26"/>
      <c r="AD16" s="26"/>
      <c r="AE16" s="26"/>
      <c r="AF16" s="26"/>
      <c r="AG16" s="26"/>
      <c r="AH16" s="26"/>
    </row>
    <row r="17" spans="1:34">
      <c r="B17" s="21" t="s">
        <v>364</v>
      </c>
      <c r="C17" s="21" t="s">
        <v>365</v>
      </c>
      <c r="J17" s="26"/>
      <c r="K17" s="26"/>
      <c r="L17" s="26"/>
      <c r="M17" s="26"/>
      <c r="N17" s="26"/>
      <c r="O17" s="26"/>
      <c r="P17" s="26"/>
      <c r="R17" s="26"/>
      <c r="T17" s="26"/>
      <c r="V17" s="26"/>
      <c r="X17" s="26"/>
      <c r="Y17" s="26"/>
      <c r="Z17" s="26"/>
      <c r="AA17" s="26"/>
      <c r="AB17" s="26"/>
      <c r="AC17" s="26"/>
      <c r="AD17" s="26"/>
      <c r="AE17" s="26"/>
      <c r="AF17" s="26"/>
      <c r="AG17" s="26"/>
      <c r="AH17" s="26"/>
    </row>
    <row r="18" spans="1:34">
      <c r="C18" s="61" t="s">
        <v>359</v>
      </c>
      <c r="D18" s="61" t="s">
        <v>360</v>
      </c>
      <c r="H18" s="58">
        <v>4508.516713</v>
      </c>
      <c r="J18" s="26">
        <f>H18/H$7</f>
        <v>0.27967694750620747</v>
      </c>
      <c r="K18" s="26"/>
      <c r="L18" s="26">
        <v>0.25958625950599329</v>
      </c>
      <c r="M18" s="26"/>
      <c r="N18" s="26">
        <v>0.26054366739089796</v>
      </c>
      <c r="O18" s="26"/>
      <c r="P18" s="26">
        <v>0.26161735005242975</v>
      </c>
      <c r="Q18" s="26"/>
      <c r="R18" s="26">
        <v>0.27742611390910821</v>
      </c>
      <c r="T18" s="26">
        <v>0.30001483508279553</v>
      </c>
      <c r="V18" s="26">
        <v>0.35381728047270739</v>
      </c>
      <c r="X18" s="26">
        <v>0.39115762509739327</v>
      </c>
      <c r="Z18" s="26">
        <v>0.41772121073282825</v>
      </c>
      <c r="AA18" s="26"/>
      <c r="AB18" s="26">
        <v>0.43898051712067332</v>
      </c>
      <c r="AC18" s="26"/>
      <c r="AD18" s="26">
        <v>0.44741237943582113</v>
      </c>
      <c r="AE18" s="26"/>
      <c r="AF18" s="26">
        <v>0.37408023643658106</v>
      </c>
      <c r="AG18" s="26"/>
      <c r="AH18" s="26">
        <v>0.2774432906219701</v>
      </c>
    </row>
    <row r="19" spans="1:34" ht="14.25">
      <c r="C19" s="62" t="s">
        <v>361</v>
      </c>
      <c r="D19" s="22" t="s">
        <v>362</v>
      </c>
      <c r="E19" s="22"/>
      <c r="H19" s="63">
        <v>101.63759388057346</v>
      </c>
      <c r="J19" s="39">
        <f>H19/H$7</f>
        <v>6.3048877974502867E-3</v>
      </c>
      <c r="K19" s="64"/>
      <c r="L19" s="39">
        <v>6.9036827928632928E-3</v>
      </c>
      <c r="M19" s="64"/>
      <c r="N19" s="39">
        <v>7.8081778632188136E-3</v>
      </c>
      <c r="O19" s="64"/>
      <c r="P19" s="39">
        <v>7.1319089326413333E-3</v>
      </c>
      <c r="Q19" s="64"/>
      <c r="R19" s="39">
        <v>9.0919503255110778E-3</v>
      </c>
      <c r="T19" s="39">
        <v>1.0268493175886052E-2</v>
      </c>
      <c r="V19" s="39">
        <v>8.6479862594671143E-3</v>
      </c>
      <c r="X19" s="39">
        <v>9.4875157894070052E-3</v>
      </c>
      <c r="Z19" s="39">
        <v>8.4413392500828945E-3</v>
      </c>
      <c r="AA19" s="26"/>
      <c r="AB19" s="39">
        <v>9.6138921267402162E-3</v>
      </c>
      <c r="AC19" s="26"/>
      <c r="AD19" s="39">
        <v>1.1255007216135511E-2</v>
      </c>
      <c r="AE19" s="26"/>
      <c r="AF19" s="39">
        <v>1.1398913283669439E-2</v>
      </c>
      <c r="AG19" s="26"/>
      <c r="AH19" s="39">
        <v>8.579758520463672E-3</v>
      </c>
    </row>
    <row r="20" spans="1:34">
      <c r="C20" s="61" t="s">
        <v>363</v>
      </c>
      <c r="D20" s="21" t="s">
        <v>366</v>
      </c>
      <c r="H20" s="58">
        <f>H19+H18</f>
        <v>4610.1543068805731</v>
      </c>
      <c r="J20" s="64">
        <f>SUM(J18:J19)</f>
        <v>0.28598183530365778</v>
      </c>
      <c r="K20" s="64"/>
      <c r="L20" s="64">
        <f>SUM(L18:L19)</f>
        <v>0.26648994229885659</v>
      </c>
      <c r="M20" s="64"/>
      <c r="N20" s="64">
        <f>SUM(N18:N19)</f>
        <v>0.26835184525411676</v>
      </c>
      <c r="O20" s="64"/>
      <c r="P20" s="64">
        <f>SUM(P18:P19)</f>
        <v>0.26874925898507107</v>
      </c>
      <c r="R20" s="64">
        <f>SUM(R18:R19)</f>
        <v>0.28651806423461929</v>
      </c>
      <c r="T20" s="64">
        <f>SUM(T18:T19)</f>
        <v>0.3102833282586816</v>
      </c>
      <c r="V20" s="64">
        <f>SUM(V18:V19)</f>
        <v>0.3624652667321745</v>
      </c>
      <c r="X20" s="64">
        <f>SUM(X18:X19)</f>
        <v>0.40064514088680026</v>
      </c>
      <c r="Y20" s="26"/>
      <c r="Z20" s="64">
        <f>SUM(Z18:Z19)</f>
        <v>0.42616254998291114</v>
      </c>
      <c r="AA20" s="26"/>
      <c r="AB20" s="64">
        <f>SUM(AB18:AB19)</f>
        <v>0.44859440924741356</v>
      </c>
      <c r="AC20" s="26"/>
      <c r="AD20" s="64">
        <f>SUM(AD18:AD19)</f>
        <v>0.45866738665195667</v>
      </c>
      <c r="AE20" s="26"/>
      <c r="AF20" s="64">
        <f>SUM(AF18:AF19)</f>
        <v>0.38547914972025049</v>
      </c>
      <c r="AG20" s="26"/>
      <c r="AH20" s="64">
        <f>SUM(AH18:AH19)</f>
        <v>0.28602304914243376</v>
      </c>
    </row>
    <row r="21" spans="1:34" ht="12.4" customHeight="1">
      <c r="J21" s="26"/>
      <c r="K21" s="26"/>
      <c r="L21" s="26"/>
      <c r="M21" s="26"/>
      <c r="N21" s="26"/>
      <c r="O21" s="26"/>
      <c r="P21" s="26"/>
      <c r="R21" s="26"/>
      <c r="T21" s="26"/>
      <c r="V21" s="26"/>
      <c r="X21" s="26"/>
      <c r="Y21" s="26"/>
      <c r="Z21" s="26"/>
      <c r="AA21" s="26"/>
      <c r="AB21" s="26"/>
      <c r="AC21" s="26"/>
      <c r="AD21" s="26"/>
      <c r="AE21" s="26"/>
      <c r="AF21" s="26"/>
      <c r="AG21" s="26"/>
      <c r="AH21" s="26"/>
    </row>
    <row r="22" spans="1:34">
      <c r="B22" s="21" t="s">
        <v>367</v>
      </c>
      <c r="C22" s="21" t="s">
        <v>368</v>
      </c>
      <c r="J22" s="26"/>
      <c r="K22" s="26"/>
      <c r="L22" s="26"/>
      <c r="M22" s="26"/>
      <c r="N22" s="26"/>
      <c r="O22" s="26"/>
      <c r="P22" s="26"/>
      <c r="R22" s="26"/>
      <c r="T22" s="26"/>
      <c r="V22" s="26"/>
      <c r="X22" s="26"/>
      <c r="Y22" s="26"/>
      <c r="Z22" s="26"/>
      <c r="AA22" s="26"/>
      <c r="AB22" s="26"/>
      <c r="AC22" s="26"/>
      <c r="AD22" s="26"/>
      <c r="AE22" s="26"/>
      <c r="AF22" s="26"/>
      <c r="AG22" s="26"/>
      <c r="AH22" s="26"/>
    </row>
    <row r="23" spans="1:34">
      <c r="C23" s="61" t="s">
        <v>359</v>
      </c>
      <c r="D23" s="61" t="s">
        <v>360</v>
      </c>
      <c r="H23" s="58">
        <f>H18+H13</f>
        <v>8300.2845450000004</v>
      </c>
      <c r="J23" s="26">
        <f>H23/H$7</f>
        <v>0.51489179097084348</v>
      </c>
      <c r="K23" s="26"/>
      <c r="L23" s="26">
        <f>L13+L18</f>
        <v>0.4737530526863194</v>
      </c>
      <c r="M23" s="26"/>
      <c r="N23" s="26">
        <f>N13+N18</f>
        <v>0.46826414494122748</v>
      </c>
      <c r="O23" s="26"/>
      <c r="P23" s="26">
        <f>P13+P18</f>
        <v>0.45990657077130181</v>
      </c>
      <c r="Q23" s="26"/>
      <c r="R23" s="26">
        <f>R13+R18</f>
        <v>0.4777977150078257</v>
      </c>
      <c r="T23" s="26">
        <f>T13+T18</f>
        <v>0.50496925177819596</v>
      </c>
      <c r="V23" s="26">
        <f>V13+V18</f>
        <v>0.58438247563646017</v>
      </c>
      <c r="X23" s="26">
        <f>X13+X18</f>
        <v>0.65314409073890589</v>
      </c>
      <c r="Z23" s="26">
        <f>Z13+Z18</f>
        <v>0.70096319521424566</v>
      </c>
      <c r="AA23" s="26"/>
      <c r="AB23" s="26">
        <f>AB13+AB18</f>
        <v>0.72651658690394882</v>
      </c>
      <c r="AC23" s="26"/>
      <c r="AD23" s="26">
        <f>AD13+AD18</f>
        <v>0.74845034844066727</v>
      </c>
      <c r="AE23" s="26"/>
      <c r="AF23" s="26">
        <f>AF13+AF18</f>
        <v>0.63989056364366981</v>
      </c>
      <c r="AG23" s="26"/>
      <c r="AH23" s="26">
        <f>AH13+AH18</f>
        <v>0.50793372159009631</v>
      </c>
    </row>
    <row r="24" spans="1:34" ht="14.25">
      <c r="C24" s="65" t="s">
        <v>361</v>
      </c>
      <c r="D24" s="22" t="s">
        <v>362</v>
      </c>
      <c r="E24" s="22"/>
      <c r="H24" s="63">
        <f>H19+H14</f>
        <v>135.13074566999998</v>
      </c>
      <c r="J24" s="39">
        <f>H24/H$7</f>
        <v>8.3825694500033361E-3</v>
      </c>
      <c r="K24" s="64"/>
      <c r="L24" s="39">
        <f>L14+L19</f>
        <v>9.2566046952526869E-3</v>
      </c>
      <c r="M24" s="64"/>
      <c r="N24" s="39">
        <f>N14+N19</f>
        <v>1.0459557475429353E-2</v>
      </c>
      <c r="O24" s="64"/>
      <c r="P24" s="39">
        <f>P14+P19</f>
        <v>9.1431925560039561E-3</v>
      </c>
      <c r="Q24" s="64"/>
      <c r="R24" s="39">
        <f>R14+R19</f>
        <v>1.1863481829341455E-2</v>
      </c>
      <c r="T24" s="39">
        <f>T14+T19</f>
        <v>1.4005922555386538E-2</v>
      </c>
      <c r="V24" s="39">
        <f>V14+V19</f>
        <v>1.1740410344104148E-2</v>
      </c>
      <c r="X24" s="39">
        <f>X14+X19</f>
        <v>1.2925770830254776E-2</v>
      </c>
      <c r="Z24" s="39">
        <f>Z14+Z19</f>
        <v>1.2986675769358299E-2</v>
      </c>
      <c r="AA24" s="26"/>
      <c r="AB24" s="39">
        <f>AB14+AB19</f>
        <v>1.5812322576875357E-2</v>
      </c>
      <c r="AC24" s="26"/>
      <c r="AD24" s="39">
        <f>AD14+AD19</f>
        <v>1.882785202153129E-2</v>
      </c>
      <c r="AE24" s="26"/>
      <c r="AF24" s="39">
        <f>AF14+AF19</f>
        <v>1.9498643166755841E-2</v>
      </c>
      <c r="AG24" s="26"/>
      <c r="AH24" s="39">
        <f>AH14+AH19</f>
        <v>1.5707529513054135E-2</v>
      </c>
    </row>
    <row r="25" spans="1:34">
      <c r="C25" s="61" t="s">
        <v>363</v>
      </c>
      <c r="D25" s="21" t="s">
        <v>369</v>
      </c>
      <c r="H25" s="58">
        <f>H24+H23</f>
        <v>8435.4152906700001</v>
      </c>
      <c r="J25" s="26">
        <f>SUM(J23:J24)</f>
        <v>0.52327436042084685</v>
      </c>
      <c r="K25" s="26"/>
      <c r="L25" s="64">
        <f>SUM(L23:L24)</f>
        <v>0.48300965738157209</v>
      </c>
      <c r="M25" s="26"/>
      <c r="N25" s="64">
        <f>SUM(N23:N24)</f>
        <v>0.47872370241665685</v>
      </c>
      <c r="O25" s="26"/>
      <c r="P25" s="64">
        <f>SUM(P23:P24)</f>
        <v>0.46904976332730575</v>
      </c>
      <c r="R25" s="64">
        <f>SUM(R23:R24)</f>
        <v>0.48966119683716713</v>
      </c>
      <c r="T25" s="64">
        <f>SUM(T23:T24)</f>
        <v>0.51897517433358253</v>
      </c>
      <c r="V25" s="64">
        <f>SUM(V23:V24)</f>
        <v>0.59612288598056429</v>
      </c>
      <c r="X25" s="64">
        <f>SUM(X23:X24)</f>
        <v>0.6660698615691607</v>
      </c>
      <c r="Y25" s="26"/>
      <c r="Z25" s="64">
        <f>SUM(Z23:Z24)</f>
        <v>0.71394987098360396</v>
      </c>
      <c r="AA25" s="26"/>
      <c r="AB25" s="64">
        <f>SUM(AB23:AB24)</f>
        <v>0.7423289094808242</v>
      </c>
      <c r="AC25" s="26"/>
      <c r="AD25" s="64">
        <f>SUM(AD23:AD24)</f>
        <v>0.76727820046219852</v>
      </c>
      <c r="AE25" s="26"/>
      <c r="AF25" s="64">
        <f>SUM(AF23:AF24)</f>
        <v>0.65938920681042568</v>
      </c>
      <c r="AG25" s="26"/>
      <c r="AH25" s="64">
        <f>SUM(AH23:AH24)</f>
        <v>0.52364125110315041</v>
      </c>
    </row>
    <row r="26" spans="1:34">
      <c r="J26" s="26"/>
      <c r="K26" s="26"/>
      <c r="L26" s="26"/>
      <c r="M26" s="26"/>
      <c r="N26" s="26"/>
      <c r="O26" s="26"/>
      <c r="P26" s="26"/>
      <c r="R26" s="26"/>
      <c r="T26" s="26"/>
      <c r="V26" s="26"/>
      <c r="X26" s="26"/>
      <c r="Y26" s="26"/>
      <c r="Z26" s="26"/>
      <c r="AA26" s="26"/>
      <c r="AB26" s="26"/>
      <c r="AC26" s="26"/>
      <c r="AD26" s="26"/>
      <c r="AE26" s="26"/>
      <c r="AF26" s="26"/>
      <c r="AG26" s="26"/>
      <c r="AH26" s="26"/>
    </row>
    <row r="27" spans="1:34" ht="14.25">
      <c r="A27" s="21">
        <v>2</v>
      </c>
      <c r="B27" s="21" t="s">
        <v>370</v>
      </c>
      <c r="H27" s="58">
        <v>-519.29173299999991</v>
      </c>
      <c r="J27" s="26">
        <f>H27/H$7</f>
        <v>-3.2213239075254252E-2</v>
      </c>
      <c r="K27" s="26"/>
      <c r="L27" s="26">
        <v>-4.6131558512558124E-2</v>
      </c>
      <c r="M27" s="26"/>
      <c r="N27" s="26">
        <v>6.858288031731441E-2</v>
      </c>
      <c r="O27" s="26"/>
      <c r="P27" s="26">
        <v>0.13796596301567343</v>
      </c>
      <c r="Q27" s="26"/>
      <c r="R27" s="26">
        <v>0.14385886325861336</v>
      </c>
      <c r="T27" s="26">
        <v>0.17499825999725227</v>
      </c>
      <c r="V27" s="26">
        <v>0.13262841342824427</v>
      </c>
      <c r="X27" s="26">
        <v>0.11022005946454373</v>
      </c>
      <c r="Z27" s="26">
        <v>3.9370949219528543E-2</v>
      </c>
      <c r="AA27" s="26"/>
      <c r="AB27" s="26">
        <v>1.2696988165231571E-2</v>
      </c>
      <c r="AC27" s="26"/>
      <c r="AD27" s="26">
        <v>-1.6902455560738328E-2</v>
      </c>
      <c r="AE27" s="26"/>
      <c r="AF27" s="26">
        <v>-1.0211382173609396E-3</v>
      </c>
      <c r="AG27" s="26"/>
      <c r="AH27" s="26">
        <v>2.094000702991328E-2</v>
      </c>
    </row>
    <row r="28" spans="1:34">
      <c r="J28" s="26"/>
      <c r="K28" s="26"/>
      <c r="L28" s="26"/>
      <c r="M28" s="26"/>
      <c r="N28" s="26"/>
      <c r="O28" s="26"/>
      <c r="P28" s="26"/>
      <c r="R28" s="26"/>
      <c r="T28" s="26"/>
      <c r="V28" s="26"/>
      <c r="X28" s="26"/>
      <c r="Y28" s="26"/>
      <c r="Z28" s="26"/>
      <c r="AA28" s="26"/>
      <c r="AB28" s="26"/>
      <c r="AC28" s="26"/>
      <c r="AD28" s="26"/>
      <c r="AE28" s="26"/>
      <c r="AF28" s="26"/>
      <c r="AG28" s="26"/>
      <c r="AH28" s="26"/>
    </row>
    <row r="29" spans="1:34">
      <c r="A29" s="21">
        <v>3</v>
      </c>
      <c r="B29" s="21" t="s">
        <v>371</v>
      </c>
      <c r="H29" s="58">
        <f>+H27+H23</f>
        <v>7780.9928120000004</v>
      </c>
      <c r="J29" s="26">
        <f>SUM(J23,J27)</f>
        <v>0.48267855189558923</v>
      </c>
      <c r="K29" s="26"/>
      <c r="L29" s="26">
        <f>SUM(L23,L27)</f>
        <v>0.42762149417376127</v>
      </c>
      <c r="M29" s="26"/>
      <c r="N29" s="26">
        <f>SUM(N23,N27)</f>
        <v>0.53684702525854189</v>
      </c>
      <c r="O29" s="26"/>
      <c r="P29" s="26">
        <f>SUM(P23,P27)</f>
        <v>0.59787253378697525</v>
      </c>
      <c r="R29" s="26">
        <f>SUM(R23,R27)</f>
        <v>0.62165657826643905</v>
      </c>
      <c r="T29" s="26">
        <f>SUM(T23,T27)</f>
        <v>0.67996751177544823</v>
      </c>
      <c r="V29" s="26">
        <f>SUM(V23,V27)</f>
        <v>0.71701088906470445</v>
      </c>
      <c r="X29" s="26">
        <f>SUM(X23,X27)</f>
        <v>0.76336415020344961</v>
      </c>
      <c r="Y29" s="26"/>
      <c r="Z29" s="26">
        <f>SUM(Z23,Z27)</f>
        <v>0.74033414443377421</v>
      </c>
      <c r="AA29" s="26"/>
      <c r="AB29" s="26">
        <f>SUM(AB23,AB27)</f>
        <v>0.7392135750691804</v>
      </c>
      <c r="AC29" s="26"/>
      <c r="AD29" s="26">
        <f>SUM(AD23,AD27)</f>
        <v>0.73154789287992894</v>
      </c>
      <c r="AE29" s="26"/>
      <c r="AF29" s="26">
        <f>SUM(AF23,AF27)</f>
        <v>0.63886942542630887</v>
      </c>
      <c r="AG29" s="26"/>
      <c r="AH29" s="26">
        <f>SUM(AH23,AH27)</f>
        <v>0.52887372862000959</v>
      </c>
    </row>
    <row r="30" spans="1:34">
      <c r="B30" s="21" t="s">
        <v>372</v>
      </c>
      <c r="J30" s="26"/>
      <c r="K30" s="26"/>
      <c r="L30" s="26"/>
      <c r="M30" s="26"/>
      <c r="N30" s="26"/>
      <c r="O30" s="26"/>
      <c r="P30" s="26"/>
      <c r="R30" s="26"/>
      <c r="T30" s="26"/>
      <c r="V30" s="26"/>
      <c r="X30" s="26"/>
      <c r="Y30" s="26"/>
      <c r="Z30" s="26"/>
      <c r="AA30" s="26"/>
      <c r="AB30" s="26"/>
      <c r="AC30" s="26"/>
      <c r="AD30" s="26"/>
      <c r="AE30" s="26"/>
      <c r="AF30" s="26"/>
      <c r="AG30" s="26"/>
      <c r="AH30" s="26"/>
    </row>
    <row r="31" spans="1:34" ht="7.15" customHeight="1">
      <c r="J31" s="26"/>
      <c r="K31" s="26"/>
      <c r="L31" s="26"/>
      <c r="M31" s="26"/>
      <c r="N31" s="26"/>
      <c r="O31" s="26"/>
      <c r="P31" s="26"/>
      <c r="R31" s="26"/>
      <c r="T31" s="26"/>
      <c r="V31" s="26"/>
      <c r="X31" s="26"/>
      <c r="Y31" s="26"/>
      <c r="Z31" s="26"/>
      <c r="AA31" s="26"/>
      <c r="AB31" s="26"/>
      <c r="AC31" s="26"/>
      <c r="AD31" s="26"/>
      <c r="AE31" s="26"/>
      <c r="AF31" s="26"/>
      <c r="AG31" s="26"/>
      <c r="AH31" s="26"/>
    </row>
    <row r="32" spans="1:34">
      <c r="A32" s="21">
        <v>4</v>
      </c>
      <c r="B32" s="21" t="s">
        <v>373</v>
      </c>
      <c r="J32" s="26"/>
      <c r="K32" s="26"/>
      <c r="L32" s="26"/>
      <c r="M32" s="26"/>
      <c r="N32" s="26"/>
      <c r="O32" s="26"/>
      <c r="P32" s="26"/>
      <c r="R32" s="26"/>
      <c r="T32" s="26"/>
      <c r="V32" s="26"/>
      <c r="X32" s="26"/>
      <c r="Y32" s="26"/>
      <c r="Z32" s="26"/>
      <c r="AA32" s="26"/>
      <c r="AB32" s="26"/>
      <c r="AC32" s="26"/>
      <c r="AD32" s="26"/>
      <c r="AE32" s="26"/>
      <c r="AF32" s="26"/>
      <c r="AG32" s="26"/>
      <c r="AH32" s="26"/>
    </row>
    <row r="33" spans="1:34">
      <c r="B33" s="21" t="s">
        <v>358</v>
      </c>
      <c r="C33" s="21" t="s">
        <v>374</v>
      </c>
      <c r="H33" s="58">
        <v>1151.6572940830731</v>
      </c>
      <c r="J33" s="26">
        <f>H33/H$7</f>
        <v>7.1440790194629261E-2</v>
      </c>
      <c r="K33" s="26"/>
      <c r="L33" s="26">
        <v>9.138141153036132E-2</v>
      </c>
      <c r="M33" s="26"/>
      <c r="N33" s="26">
        <v>9.4270214793420529E-2</v>
      </c>
      <c r="O33" s="26"/>
      <c r="P33" s="26">
        <v>9.6906700129651538E-2</v>
      </c>
      <c r="Q33" s="26"/>
      <c r="R33" s="26">
        <v>0.11778057896805941</v>
      </c>
      <c r="T33" s="26">
        <v>0.11620320487739008</v>
      </c>
      <c r="V33" s="26">
        <v>0.1197394110472851</v>
      </c>
      <c r="X33" s="26">
        <v>0.11739463441052084</v>
      </c>
      <c r="Z33" s="26">
        <v>0.11422226920632524</v>
      </c>
      <c r="AA33" s="26"/>
      <c r="AB33" s="26">
        <v>9.9442779042497487E-2</v>
      </c>
      <c r="AC33" s="26"/>
      <c r="AD33" s="26">
        <v>9.7951311738182056E-2</v>
      </c>
      <c r="AE33" s="26"/>
      <c r="AF33" s="26">
        <v>7.6299070922696402E-2</v>
      </c>
      <c r="AG33" s="26"/>
      <c r="AH33" s="26">
        <v>5.6326264779336777E-2</v>
      </c>
    </row>
    <row r="34" spans="1:34" ht="14.25">
      <c r="B34" s="21" t="s">
        <v>364</v>
      </c>
      <c r="C34" s="62" t="s">
        <v>375</v>
      </c>
      <c r="D34" s="22"/>
      <c r="E34" s="22"/>
      <c r="H34" s="63">
        <v>905.0710095055141</v>
      </c>
      <c r="J34" s="39">
        <f>H34/H$7</f>
        <v>5.6144296079681376E-2</v>
      </c>
      <c r="K34" s="64"/>
      <c r="L34" s="39">
        <v>5.5878779005759077E-2</v>
      </c>
      <c r="M34" s="64"/>
      <c r="N34" s="39">
        <v>9.3923506584204036E-2</v>
      </c>
      <c r="O34" s="64"/>
      <c r="P34" s="39">
        <v>6.1066625744030004E-2</v>
      </c>
      <c r="Q34" s="64"/>
      <c r="R34" s="39">
        <v>6.1882240931760868E-2</v>
      </c>
      <c r="T34" s="39">
        <v>6.1414742707362198E-2</v>
      </c>
      <c r="V34" s="39">
        <v>6.298026025341609E-2</v>
      </c>
      <c r="X34" s="39">
        <v>6.246347180266968E-2</v>
      </c>
      <c r="Z34" s="39">
        <v>0.13918008943262883</v>
      </c>
      <c r="AA34" s="26"/>
      <c r="AB34" s="39">
        <v>0.10163070952087375</v>
      </c>
      <c r="AC34" s="26"/>
      <c r="AD34" s="39">
        <v>0.10981817838592625</v>
      </c>
      <c r="AE34" s="26"/>
      <c r="AF34" s="39">
        <v>9.0634594951965991E-2</v>
      </c>
      <c r="AG34" s="26"/>
      <c r="AH34" s="39">
        <v>8.0576327889469362E-2</v>
      </c>
    </row>
    <row r="35" spans="1:34">
      <c r="B35" s="21" t="s">
        <v>367</v>
      </c>
      <c r="C35" s="21" t="s">
        <v>376</v>
      </c>
      <c r="H35" s="58">
        <f>H34+H33</f>
        <v>2056.7283035885871</v>
      </c>
      <c r="J35" s="26">
        <f>SUM(J33:J34)</f>
        <v>0.12758508627431064</v>
      </c>
      <c r="K35" s="26"/>
      <c r="L35" s="26">
        <f>SUM(L33:L34)</f>
        <v>0.14726019053612038</v>
      </c>
      <c r="M35" s="26"/>
      <c r="N35" s="26">
        <f>SUM(N33:N34)</f>
        <v>0.18819372137762458</v>
      </c>
      <c r="O35" s="26"/>
      <c r="P35" s="26">
        <f>SUM(P33:P34)</f>
        <v>0.15797332587368154</v>
      </c>
      <c r="R35" s="26">
        <f>SUM(R33:R34)</f>
        <v>0.17966281989982028</v>
      </c>
      <c r="T35" s="26">
        <f>SUM(T33:T34)</f>
        <v>0.17761794758475227</v>
      </c>
      <c r="V35" s="26">
        <f>SUM(V33:V34)</f>
        <v>0.18271967130070119</v>
      </c>
      <c r="X35" s="26">
        <f>SUM(X33:X34)</f>
        <v>0.17985810621319051</v>
      </c>
      <c r="Y35" s="26"/>
      <c r="Z35" s="26">
        <f>SUM(Z33:Z34)</f>
        <v>0.25340235863895405</v>
      </c>
      <c r="AA35" s="26"/>
      <c r="AB35" s="26">
        <f>SUM(AB33:AB34)</f>
        <v>0.20107348856337123</v>
      </c>
      <c r="AC35" s="26"/>
      <c r="AD35" s="26">
        <f>SUM(AD33:AD34)</f>
        <v>0.20776949012410831</v>
      </c>
      <c r="AE35" s="26"/>
      <c r="AF35" s="26">
        <f>SUM(AF33:AF34)</f>
        <v>0.16693366587466241</v>
      </c>
      <c r="AG35" s="26"/>
      <c r="AH35" s="26">
        <f>SUM(AH33:AH34)</f>
        <v>0.13690259266880614</v>
      </c>
    </row>
    <row r="36" spans="1:34">
      <c r="J36" s="26"/>
      <c r="K36" s="26"/>
      <c r="L36" s="26"/>
      <c r="M36" s="26"/>
      <c r="N36" s="26"/>
      <c r="O36" s="26"/>
      <c r="P36" s="26"/>
      <c r="R36" s="26"/>
      <c r="T36" s="26"/>
      <c r="V36" s="26"/>
      <c r="X36" s="26"/>
      <c r="Y36" s="26"/>
      <c r="Z36" s="26"/>
      <c r="AA36" s="26"/>
      <c r="AB36" s="26"/>
      <c r="AC36" s="26"/>
      <c r="AD36" s="26"/>
      <c r="AE36" s="26"/>
      <c r="AF36" s="26"/>
      <c r="AG36" s="26"/>
      <c r="AH36" s="26"/>
    </row>
    <row r="37" spans="1:34">
      <c r="A37" s="21">
        <v>5</v>
      </c>
      <c r="B37" s="21" t="s">
        <v>377</v>
      </c>
      <c r="H37" s="58">
        <v>1360.333793419501</v>
      </c>
      <c r="J37" s="26">
        <f>H37/H$7</f>
        <v>8.4385625506520304E-2</v>
      </c>
      <c r="K37" s="26"/>
      <c r="L37" s="26">
        <v>7.7244206908048535E-2</v>
      </c>
      <c r="M37" s="26"/>
      <c r="N37" s="26">
        <v>7.9416158665224487E-2</v>
      </c>
      <c r="O37" s="26"/>
      <c r="P37" s="26">
        <v>7.7552296052927128E-2</v>
      </c>
      <c r="Q37" s="26"/>
      <c r="R37" s="26">
        <v>7.3375231046109768E-2</v>
      </c>
      <c r="T37" s="26">
        <v>7.3025245154415053E-2</v>
      </c>
      <c r="V37" s="26">
        <v>7.3924497633520117E-2</v>
      </c>
      <c r="X37" s="26">
        <v>7.8320266760152413E-2</v>
      </c>
      <c r="Z37" s="26">
        <v>8.2078446378194322E-2</v>
      </c>
      <c r="AA37" s="26"/>
      <c r="AB37" s="26">
        <v>7.6192755551988969E-2</v>
      </c>
      <c r="AC37" s="26"/>
      <c r="AD37" s="26">
        <v>7.6987840037638505E-2</v>
      </c>
      <c r="AE37" s="26"/>
      <c r="AF37" s="26">
        <v>7.3604394276860372E-2</v>
      </c>
      <c r="AG37" s="26"/>
      <c r="AH37" s="26">
        <v>6.6541053898505231E-2</v>
      </c>
    </row>
    <row r="38" spans="1:34">
      <c r="J38" s="26"/>
      <c r="K38" s="26"/>
      <c r="L38" s="26"/>
      <c r="M38" s="26"/>
      <c r="N38" s="26"/>
      <c r="O38" s="26"/>
      <c r="P38" s="26"/>
      <c r="Q38" s="26"/>
      <c r="R38" s="26"/>
      <c r="T38" s="26"/>
      <c r="V38" s="26"/>
      <c r="X38" s="26"/>
      <c r="Z38" s="26"/>
      <c r="AA38" s="26"/>
      <c r="AB38" s="26"/>
      <c r="AC38" s="26"/>
      <c r="AD38" s="26"/>
      <c r="AE38" s="26"/>
      <c r="AF38" s="26"/>
      <c r="AG38" s="26"/>
      <c r="AH38" s="26"/>
    </row>
    <row r="39" spans="1:34">
      <c r="A39" s="21">
        <v>6</v>
      </c>
      <c r="B39" s="21" t="s">
        <v>378</v>
      </c>
      <c r="H39" s="58">
        <v>682.74348236207186</v>
      </c>
      <c r="J39" s="26">
        <f>H39/H$7</f>
        <v>4.2352646165466801E-2</v>
      </c>
      <c r="K39" s="26"/>
      <c r="L39" s="26">
        <v>3.6146870502913452E-2</v>
      </c>
      <c r="M39" s="26"/>
      <c r="N39" s="26">
        <v>3.814484512642622E-2</v>
      </c>
      <c r="O39" s="26"/>
      <c r="P39" s="26">
        <v>3.7680829194789073E-2</v>
      </c>
      <c r="Q39" s="26"/>
      <c r="R39" s="26">
        <v>3.4892921580516371E-2</v>
      </c>
      <c r="T39" s="26">
        <v>3.4617479972900045E-2</v>
      </c>
      <c r="V39" s="26">
        <v>3.5855246842832707E-2</v>
      </c>
      <c r="X39" s="26">
        <v>3.6822048573448438E-2</v>
      </c>
      <c r="Z39" s="26">
        <v>4.886066838150644E-2</v>
      </c>
      <c r="AA39" s="26"/>
      <c r="AB39" s="26">
        <v>5.4652182085585865E-2</v>
      </c>
      <c r="AC39" s="26"/>
      <c r="AD39" s="26">
        <v>5.6357653379022904E-2</v>
      </c>
      <c r="AE39" s="26"/>
      <c r="AF39" s="26">
        <v>4.6980798263969004E-2</v>
      </c>
      <c r="AG39" s="26"/>
      <c r="AH39" s="26">
        <v>3.6570228104852665E-2</v>
      </c>
    </row>
    <row r="40" spans="1:34">
      <c r="J40" s="26"/>
      <c r="K40" s="26"/>
      <c r="L40" s="26"/>
      <c r="M40" s="26"/>
      <c r="N40" s="26"/>
      <c r="O40" s="26"/>
      <c r="P40" s="26"/>
      <c r="Q40" s="26"/>
      <c r="R40" s="26"/>
      <c r="T40" s="26"/>
      <c r="V40" s="26"/>
      <c r="X40" s="26"/>
      <c r="Z40" s="26"/>
      <c r="AA40" s="26"/>
      <c r="AB40" s="26"/>
      <c r="AC40" s="26"/>
      <c r="AD40" s="26"/>
      <c r="AE40" s="26"/>
      <c r="AF40" s="26"/>
      <c r="AG40" s="26"/>
      <c r="AH40" s="26"/>
    </row>
    <row r="41" spans="1:34">
      <c r="A41" s="21">
        <v>7</v>
      </c>
      <c r="B41" s="21" t="s">
        <v>379</v>
      </c>
      <c r="H41" s="58">
        <v>980.12954294278518</v>
      </c>
      <c r="J41" s="26">
        <f>H41/H$7</f>
        <v>6.0800404252797195E-2</v>
      </c>
      <c r="K41" s="26"/>
      <c r="L41" s="26">
        <v>5.5162066403215242E-2</v>
      </c>
      <c r="M41" s="26"/>
      <c r="N41" s="26">
        <v>5.4983561653465123E-2</v>
      </c>
      <c r="O41" s="26"/>
      <c r="P41" s="26">
        <v>4.7593990577674224E-2</v>
      </c>
      <c r="Q41" s="26"/>
      <c r="R41" s="26">
        <v>4.7216839084943549E-2</v>
      </c>
      <c r="T41" s="26">
        <v>5.013443942822296E-2</v>
      </c>
      <c r="V41" s="26">
        <v>5.0433148281682175E-2</v>
      </c>
      <c r="X41" s="26">
        <v>6.5251435502996447E-2</v>
      </c>
      <c r="Z41" s="26">
        <v>7.561248848907326E-2</v>
      </c>
      <c r="AA41" s="26"/>
      <c r="AB41" s="26">
        <v>7.2674484311732207E-2</v>
      </c>
      <c r="AC41" s="26"/>
      <c r="AD41" s="26">
        <v>7.2207172244703799E-2</v>
      </c>
      <c r="AE41" s="26"/>
      <c r="AF41" s="26">
        <v>6.4287170051594941E-2</v>
      </c>
      <c r="AG41" s="26"/>
      <c r="AH41" s="26">
        <v>5.3538918086730995E-2</v>
      </c>
    </row>
    <row r="42" spans="1:34">
      <c r="J42" s="26"/>
      <c r="K42" s="26"/>
      <c r="L42" s="26"/>
      <c r="M42" s="26"/>
      <c r="N42" s="26"/>
      <c r="O42" s="26"/>
      <c r="P42" s="26"/>
      <c r="Q42" s="26"/>
      <c r="R42" s="26"/>
      <c r="T42" s="26"/>
      <c r="V42" s="26"/>
      <c r="X42" s="26"/>
      <c r="Z42" s="26"/>
      <c r="AA42" s="26"/>
      <c r="AB42" s="26"/>
      <c r="AC42" s="26"/>
      <c r="AD42" s="26"/>
      <c r="AE42" s="26"/>
      <c r="AF42" s="26"/>
      <c r="AG42" s="26"/>
      <c r="AH42" s="26"/>
    </row>
    <row r="43" spans="1:34">
      <c r="A43" s="21">
        <v>8</v>
      </c>
      <c r="B43" s="21" t="s">
        <v>380</v>
      </c>
      <c r="H43" s="58">
        <v>329.15833545901012</v>
      </c>
      <c r="J43" s="26">
        <f>H43/H$7</f>
        <v>2.0418688532740103E-2</v>
      </c>
      <c r="K43" s="26"/>
      <c r="L43" s="26">
        <v>2.1212638456756347E-2</v>
      </c>
      <c r="M43" s="26"/>
      <c r="N43" s="26">
        <v>1.9697507496213611E-2</v>
      </c>
      <c r="O43" s="26"/>
      <c r="P43" s="26">
        <v>2.1283692660986408E-2</v>
      </c>
      <c r="Q43" s="26"/>
      <c r="R43" s="26">
        <v>2.136830658215506E-2</v>
      </c>
      <c r="T43" s="26">
        <v>1.8033928610127634E-2</v>
      </c>
      <c r="V43" s="26">
        <v>2.2984027410890777E-2</v>
      </c>
      <c r="X43" s="26">
        <v>2.3781961287056043E-2</v>
      </c>
      <c r="Z43" s="26">
        <v>2.1709792798058833E-2</v>
      </c>
      <c r="AA43" s="26"/>
      <c r="AB43" s="26">
        <v>2.367285112875632E-2</v>
      </c>
      <c r="AC43" s="26"/>
      <c r="AD43" s="26">
        <v>1.9169276435273754E-2</v>
      </c>
      <c r="AE43" s="26"/>
      <c r="AF43" s="26">
        <v>1.9066952068640473E-2</v>
      </c>
      <c r="AG43" s="26"/>
      <c r="AH43" s="26">
        <v>2.5216835069903288E-2</v>
      </c>
    </row>
    <row r="44" spans="1:34">
      <c r="J44" s="26"/>
      <c r="K44" s="26"/>
      <c r="L44" s="26"/>
      <c r="M44" s="26"/>
      <c r="N44" s="26"/>
      <c r="O44" s="26"/>
      <c r="P44" s="26"/>
      <c r="R44" s="26"/>
      <c r="T44" s="26"/>
      <c r="V44" s="26"/>
      <c r="X44" s="26"/>
      <c r="Y44" s="26"/>
      <c r="Z44" s="26"/>
      <c r="AA44" s="26"/>
      <c r="AB44" s="26"/>
      <c r="AC44" s="26"/>
      <c r="AD44" s="26"/>
      <c r="AE44" s="26"/>
      <c r="AF44" s="26"/>
      <c r="AG44" s="26"/>
      <c r="AH44" s="26"/>
    </row>
    <row r="45" spans="1:34">
      <c r="A45" s="21">
        <v>9</v>
      </c>
      <c r="B45" s="21" t="s">
        <v>381</v>
      </c>
      <c r="H45" s="58">
        <f>SUM(H35:H43)</f>
        <v>5409.0934577719554</v>
      </c>
      <c r="J45" s="26">
        <f>SUM(J35,J37,J39,J41,J43)</f>
        <v>0.33554245073183503</v>
      </c>
      <c r="K45" s="26"/>
      <c r="L45" s="26">
        <f>SUM(L35,L37,L39,L41,L43)</f>
        <v>0.33702597280705399</v>
      </c>
      <c r="M45" s="26"/>
      <c r="N45" s="26">
        <f>SUM(N35,N37,N39,N41,N43)</f>
        <v>0.38043579431895408</v>
      </c>
      <c r="O45" s="26"/>
      <c r="P45" s="26">
        <f>SUM(P35,P37,P39,P41,P43)</f>
        <v>0.34208413436005836</v>
      </c>
      <c r="R45" s="26">
        <f>SUM(R35,R37,R39,R41,R43)</f>
        <v>0.35651611819354501</v>
      </c>
      <c r="T45" s="26">
        <f>SUM(T35,T37,T39,T41,T43)</f>
        <v>0.35342904075041803</v>
      </c>
      <c r="V45" s="26">
        <f>SUM(V35,V37,V39,V41,V43)</f>
        <v>0.36591659146962696</v>
      </c>
      <c r="X45" s="26">
        <f>SUM(X35,X37,X39,X41,X43)</f>
        <v>0.38403381833684386</v>
      </c>
      <c r="Y45" s="26"/>
      <c r="Z45" s="26">
        <f>SUM(Z35,Z37,Z39,Z41,Z43)</f>
        <v>0.48166375468578693</v>
      </c>
      <c r="AA45" s="26"/>
      <c r="AB45" s="26">
        <f>SUM(AB35,AB37,AB39,AB41,AB43)</f>
        <v>0.42826576164143465</v>
      </c>
      <c r="AC45" s="26"/>
      <c r="AD45" s="26">
        <f>SUM(AD35,AD37,AD39,AD41,AD43)</f>
        <v>0.43249143222074732</v>
      </c>
      <c r="AE45" s="26"/>
      <c r="AF45" s="26">
        <f>SUM(AF35,AF37,AF39,AF41,AF43)</f>
        <v>0.3708729805357272</v>
      </c>
      <c r="AG45" s="26"/>
      <c r="AH45" s="26">
        <f>SUM(AH35,AH37,AH39,AH41,AH43)</f>
        <v>0.31876962782879831</v>
      </c>
    </row>
    <row r="46" spans="1:34">
      <c r="B46" s="21" t="s">
        <v>498</v>
      </c>
      <c r="H46" s="58"/>
      <c r="J46" s="26"/>
      <c r="K46" s="26"/>
      <c r="L46" s="26"/>
      <c r="M46" s="26"/>
      <c r="N46" s="26"/>
      <c r="O46" s="26"/>
      <c r="P46" s="26"/>
      <c r="R46" s="26"/>
      <c r="T46" s="26"/>
      <c r="V46" s="26"/>
      <c r="X46" s="26"/>
      <c r="Y46" s="26"/>
      <c r="Z46" s="26"/>
      <c r="AA46" s="26"/>
      <c r="AB46" s="26"/>
      <c r="AC46" s="26"/>
      <c r="AD46" s="26"/>
      <c r="AE46" s="26"/>
      <c r="AF46" s="26"/>
      <c r="AG46" s="26"/>
      <c r="AH46" s="26"/>
    </row>
    <row r="47" spans="1:34" ht="12.4" customHeight="1">
      <c r="J47" s="26"/>
      <c r="K47" s="26"/>
      <c r="L47" s="26"/>
      <c r="M47" s="26"/>
      <c r="N47" s="26"/>
      <c r="O47" s="26"/>
      <c r="P47" s="26"/>
      <c r="R47" s="26"/>
      <c r="T47" s="26"/>
      <c r="V47" s="26"/>
      <c r="X47" s="26"/>
      <c r="Y47" s="26"/>
      <c r="Z47" s="26"/>
      <c r="AA47" s="26"/>
      <c r="AB47" s="26"/>
      <c r="AC47" s="26"/>
      <c r="AD47" s="26"/>
      <c r="AE47" s="26"/>
      <c r="AF47" s="26"/>
      <c r="AG47" s="26"/>
      <c r="AH47" s="26"/>
    </row>
    <row r="48" spans="1:34">
      <c r="A48" s="21">
        <v>10</v>
      </c>
      <c r="B48" s="21" t="s">
        <v>382</v>
      </c>
      <c r="H48" s="58">
        <f>H29+H45</f>
        <v>13190.086269771957</v>
      </c>
      <c r="J48" s="26">
        <f>SUM(J45,J29)</f>
        <v>0.81822100262742425</v>
      </c>
      <c r="K48" s="26"/>
      <c r="L48" s="26">
        <f>SUM(L45,L29)</f>
        <v>0.7646474669808152</v>
      </c>
      <c r="M48" s="26"/>
      <c r="N48" s="26">
        <f>SUM(N45,N29)</f>
        <v>0.91728281957749602</v>
      </c>
      <c r="O48" s="26"/>
      <c r="P48" s="26">
        <f>SUM(P45,P29)</f>
        <v>0.9399566681470336</v>
      </c>
      <c r="R48" s="26">
        <f>SUM(R45,R29)</f>
        <v>0.97817269645998406</v>
      </c>
      <c r="T48" s="26">
        <f>SUM(T45,T29)</f>
        <v>1.0333965525258662</v>
      </c>
      <c r="V48" s="26">
        <f>SUM(V45,V29)</f>
        <v>1.0829274805343314</v>
      </c>
      <c r="X48" s="26">
        <f>SUM(X45,X29)</f>
        <v>1.1473979685402935</v>
      </c>
      <c r="Y48" s="26"/>
      <c r="Z48" s="26">
        <f>SUM(Z45,Z29)</f>
        <v>1.221997899119561</v>
      </c>
      <c r="AA48" s="26"/>
      <c r="AB48" s="26">
        <f>SUM(AB45,AB29)</f>
        <v>1.1674793367106151</v>
      </c>
      <c r="AC48" s="26"/>
      <c r="AD48" s="26">
        <f>SUM(AD45,AD29)</f>
        <v>1.1640393251006762</v>
      </c>
      <c r="AE48" s="26"/>
      <c r="AF48" s="26">
        <f>SUM(AF45,AF29)</f>
        <v>1.0097424059620361</v>
      </c>
      <c r="AG48" s="26"/>
      <c r="AH48" s="26">
        <f>SUM(AH45,AH29)</f>
        <v>0.84764335644880795</v>
      </c>
    </row>
    <row r="49" spans="1:34">
      <c r="B49" s="21" t="s">
        <v>383</v>
      </c>
      <c r="J49" s="26"/>
      <c r="K49" s="26"/>
      <c r="L49" s="26"/>
      <c r="M49" s="26"/>
      <c r="N49" s="26"/>
      <c r="O49" s="26"/>
      <c r="P49" s="26"/>
      <c r="R49" s="26"/>
      <c r="T49" s="26"/>
      <c r="V49" s="26"/>
      <c r="X49" s="26"/>
      <c r="Y49" s="26"/>
      <c r="Z49" s="26"/>
      <c r="AA49" s="26"/>
      <c r="AB49" s="26"/>
      <c r="AC49" s="26"/>
      <c r="AD49" s="26"/>
      <c r="AE49" s="26"/>
      <c r="AF49" s="26"/>
      <c r="AG49" s="26"/>
      <c r="AH49" s="26"/>
    </row>
    <row r="50" spans="1:34" ht="7.9" customHeight="1">
      <c r="J50" s="26"/>
      <c r="K50" s="26"/>
      <c r="L50" s="26"/>
      <c r="M50" s="26"/>
      <c r="N50" s="26"/>
      <c r="O50" s="26"/>
      <c r="P50" s="26"/>
      <c r="R50" s="26"/>
      <c r="T50" s="26"/>
      <c r="V50" s="26"/>
      <c r="X50" s="26"/>
      <c r="Y50" s="26"/>
      <c r="Z50" s="26"/>
      <c r="AA50" s="26"/>
      <c r="AB50" s="26"/>
      <c r="AC50" s="26"/>
      <c r="AD50" s="26"/>
      <c r="AE50" s="26"/>
      <c r="AF50" s="26"/>
      <c r="AG50" s="26"/>
      <c r="AH50" s="26"/>
    </row>
    <row r="51" spans="1:34">
      <c r="A51" s="21">
        <v>11</v>
      </c>
      <c r="B51" s="21" t="s">
        <v>384</v>
      </c>
      <c r="H51" s="58">
        <v>32.298271</v>
      </c>
      <c r="J51" s="26">
        <f>H51/H$7</f>
        <v>2.0035595780230754E-3</v>
      </c>
      <c r="K51" s="26"/>
      <c r="L51" s="26">
        <v>2.0026459665943852E-3</v>
      </c>
      <c r="M51" s="26"/>
      <c r="N51" s="26">
        <v>1.5794938028926091E-3</v>
      </c>
      <c r="O51" s="26"/>
      <c r="P51" s="26">
        <v>2.0292457930132504E-3</v>
      </c>
      <c r="Q51" s="26"/>
      <c r="R51" s="26">
        <v>3.8360926950526445E-3</v>
      </c>
      <c r="T51" s="26">
        <v>4.4727430077086284E-3</v>
      </c>
      <c r="V51" s="26">
        <v>3.6662531371928269E-3</v>
      </c>
      <c r="X51" s="26">
        <v>8.7396874341118067E-3</v>
      </c>
      <c r="Z51" s="26">
        <v>8.3701227455650832E-4</v>
      </c>
      <c r="AA51" s="26"/>
      <c r="AB51" s="26">
        <v>1.6741445354792493E-3</v>
      </c>
      <c r="AC51" s="26"/>
      <c r="AD51" s="26">
        <v>1.9753429832104537E-3</v>
      </c>
      <c r="AE51" s="26"/>
      <c r="AF51" s="26">
        <v>2.3990282616688972E-3</v>
      </c>
      <c r="AG51" s="26"/>
      <c r="AH51" s="26">
        <v>1.5897616974213059E-3</v>
      </c>
    </row>
    <row r="52" spans="1:34">
      <c r="J52" s="26"/>
      <c r="K52" s="26"/>
      <c r="L52" s="26"/>
      <c r="M52" s="26"/>
      <c r="N52" s="26"/>
      <c r="O52" s="26"/>
      <c r="P52" s="26"/>
      <c r="R52" s="26"/>
      <c r="T52" s="26"/>
      <c r="V52" s="26"/>
      <c r="X52" s="26"/>
      <c r="Y52" s="26"/>
      <c r="Z52" s="26"/>
      <c r="AA52" s="26"/>
      <c r="AB52" s="26"/>
      <c r="AC52" s="26"/>
      <c r="AD52" s="26"/>
      <c r="AE52" s="26"/>
      <c r="AF52" s="26"/>
      <c r="AG52" s="26"/>
      <c r="AH52" s="26"/>
    </row>
    <row r="53" spans="1:34">
      <c r="A53" s="21">
        <v>12</v>
      </c>
      <c r="B53" s="21" t="s">
        <v>385</v>
      </c>
      <c r="H53" s="58">
        <f>H7-H48-H51</f>
        <v>2898.0599692280425</v>
      </c>
      <c r="J53" s="26">
        <f>(1-J48-J51)</f>
        <v>0.17977543779455268</v>
      </c>
      <c r="K53" s="66"/>
      <c r="L53" s="26">
        <f>(1-L48-L51)</f>
        <v>0.23334988705259041</v>
      </c>
      <c r="M53" s="66"/>
      <c r="N53" s="26">
        <f>(1-N48-N51)</f>
        <v>8.1137686619611363E-2</v>
      </c>
      <c r="O53" s="66"/>
      <c r="P53" s="26">
        <f>(1-P48-P51)</f>
        <v>5.8014086059953146E-2</v>
      </c>
      <c r="R53" s="151">
        <f>(1-R48-R51)</f>
        <v>1.7991210844963298E-2</v>
      </c>
      <c r="T53" s="151">
        <f>(1-T48-T51)</f>
        <v>-3.7869295533574779E-2</v>
      </c>
      <c r="V53" s="151">
        <f>(1-V48-V51)</f>
        <v>-8.6593733671524231E-2</v>
      </c>
      <c r="X53" s="151">
        <f>(1-X48-X51)</f>
        <v>-0.15613765597440532</v>
      </c>
      <c r="Y53" s="66"/>
      <c r="Z53" s="66">
        <f>(1-Z48-Z51)</f>
        <v>-0.22283491139411754</v>
      </c>
      <c r="AA53" s="66"/>
      <c r="AB53" s="66">
        <f>(1-AB48-AB51)</f>
        <v>-0.16915348124609436</v>
      </c>
      <c r="AC53" s="26"/>
      <c r="AD53" s="151">
        <f>(1-AD48-AD51)</f>
        <v>-0.16601466808388665</v>
      </c>
      <c r="AE53" s="26"/>
      <c r="AF53" s="26">
        <f>(1-AF48-AF51)</f>
        <v>-1.2141434223705025E-2</v>
      </c>
      <c r="AG53" s="26"/>
      <c r="AH53" s="26">
        <f>(1-AH48-AH51)</f>
        <v>0.15076688185377074</v>
      </c>
    </row>
    <row r="54" spans="1:34" ht="14.25">
      <c r="B54" s="21" t="s">
        <v>386</v>
      </c>
      <c r="R54" s="26"/>
      <c r="T54" s="26"/>
      <c r="V54" s="26"/>
      <c r="X54" s="26"/>
      <c r="Y54" s="26"/>
      <c r="Z54" s="26"/>
      <c r="AA54" s="26"/>
      <c r="AB54" s="26"/>
      <c r="AC54" s="26"/>
      <c r="AD54" s="26"/>
      <c r="AE54" s="26"/>
      <c r="AF54" s="26"/>
      <c r="AG54" s="26"/>
      <c r="AH54" s="26"/>
    </row>
    <row r="55" spans="1:34">
      <c r="B55" s="21" t="s">
        <v>387</v>
      </c>
      <c r="J55" s="58"/>
      <c r="L55" s="58">
        <f>L53*L7</f>
        <v>4066.4359256765842</v>
      </c>
      <c r="N55" s="58">
        <f>N53*N7</f>
        <v>1433.8174508473271</v>
      </c>
      <c r="P55" s="58">
        <f>P53*P7</f>
        <v>1041.6031989951985</v>
      </c>
      <c r="R55" s="58">
        <f>R53*R7</f>
        <v>307.82496972590354</v>
      </c>
      <c r="T55" s="58">
        <f>T53*T7</f>
        <v>-614.50125889394269</v>
      </c>
      <c r="V55" s="58">
        <f>V53*V7</f>
        <v>-1245.4200673408327</v>
      </c>
      <c r="X55" s="58">
        <f>X53*X7</f>
        <v>-1886.8012368797181</v>
      </c>
      <c r="Y55" s="26"/>
      <c r="Z55" s="58">
        <f>Z53*Z7</f>
        <v>-2326.4605965916808</v>
      </c>
      <c r="AA55" s="67"/>
      <c r="AB55" s="58">
        <f>AB53*AB7</f>
        <v>-1629.3166262434117</v>
      </c>
      <c r="AC55" s="67"/>
      <c r="AD55" s="58">
        <f>AD53*AD7</f>
        <v>-1505.3809070174032</v>
      </c>
      <c r="AE55" s="67"/>
      <c r="AF55" s="58">
        <f>AF53*AF7</f>
        <v>-132.38509647110286</v>
      </c>
      <c r="AG55" s="67"/>
      <c r="AH55" s="58">
        <f>AH53*AH7</f>
        <v>2009.9090373620222</v>
      </c>
    </row>
    <row r="56" spans="1:34">
      <c r="X56" s="26"/>
      <c r="Y56" s="26"/>
      <c r="Z56" s="26"/>
      <c r="AA56" s="26"/>
      <c r="AB56" s="26"/>
      <c r="AC56" s="26"/>
      <c r="AD56" s="26"/>
      <c r="AE56" s="26"/>
      <c r="AF56" s="26"/>
      <c r="AG56" s="26"/>
      <c r="AH56" s="26"/>
    </row>
    <row r="57" spans="1:34">
      <c r="B57" s="21" t="s">
        <v>388</v>
      </c>
      <c r="X57" s="26"/>
      <c r="Y57" s="26"/>
      <c r="Z57" s="26"/>
      <c r="AA57" s="26"/>
      <c r="AB57" s="26"/>
      <c r="AC57" s="26"/>
      <c r="AD57" s="26"/>
      <c r="AE57" s="26"/>
      <c r="AF57" s="26"/>
      <c r="AG57" s="26"/>
      <c r="AH57" s="26"/>
    </row>
    <row r="58" spans="1:34" ht="14.25">
      <c r="B58" s="68" t="s">
        <v>352</v>
      </c>
      <c r="C58" s="69" t="s">
        <v>389</v>
      </c>
      <c r="D58" s="50"/>
      <c r="X58" s="26"/>
      <c r="Y58" s="26"/>
      <c r="Z58" s="26"/>
      <c r="AA58" s="26"/>
      <c r="AB58" s="26"/>
      <c r="AC58" s="26"/>
      <c r="AD58" s="26"/>
      <c r="AE58" s="26"/>
      <c r="AF58" s="26"/>
      <c r="AG58" s="26"/>
      <c r="AH58" s="26"/>
    </row>
    <row r="59" spans="1:34" ht="14.25">
      <c r="B59" s="68" t="s">
        <v>390</v>
      </c>
      <c r="C59" s="69" t="s">
        <v>391</v>
      </c>
      <c r="D59" s="50"/>
      <c r="X59" s="26"/>
      <c r="Y59" s="26"/>
      <c r="Z59" s="26"/>
      <c r="AA59" s="26"/>
      <c r="AB59" s="26"/>
      <c r="AC59" s="26"/>
      <c r="AD59" s="26"/>
      <c r="AE59" s="26"/>
      <c r="AF59" s="26"/>
      <c r="AG59" s="26"/>
      <c r="AH59" s="26"/>
    </row>
    <row r="60" spans="1:34" ht="28.5" customHeight="1">
      <c r="B60" s="68" t="s">
        <v>392</v>
      </c>
      <c r="C60" s="175" t="s">
        <v>497</v>
      </c>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row>
    <row r="61" spans="1:34" ht="42" customHeight="1">
      <c r="B61" s="68" t="s">
        <v>393</v>
      </c>
      <c r="C61" s="175" t="s">
        <v>394</v>
      </c>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4">
      <c r="X62" s="26"/>
      <c r="Y62" s="26"/>
      <c r="Z62" s="26"/>
      <c r="AA62" s="26"/>
      <c r="AB62" s="26"/>
      <c r="AC62" s="26"/>
      <c r="AD62" s="26"/>
      <c r="AE62" s="26"/>
      <c r="AF62" s="26"/>
      <c r="AG62" s="26"/>
      <c r="AH62" s="26"/>
    </row>
    <row r="63" spans="1:34">
      <c r="A63" s="21" t="s">
        <v>395</v>
      </c>
      <c r="X63" s="26"/>
      <c r="Y63" s="26"/>
      <c r="Z63" s="26"/>
      <c r="AA63" s="26"/>
      <c r="AB63" s="26"/>
      <c r="AC63" s="26"/>
      <c r="AD63" s="26"/>
      <c r="AE63" s="26"/>
      <c r="AF63" s="26"/>
      <c r="AG63" s="26"/>
      <c r="AH63" s="26"/>
    </row>
  </sheetData>
  <mergeCells count="4">
    <mergeCell ref="H5:J5"/>
    <mergeCell ref="J10:AH10"/>
    <mergeCell ref="C61:AH61"/>
    <mergeCell ref="C60:AH60"/>
  </mergeCells>
  <pageMargins left="0.7" right="0.7" top="0.75" bottom="0.75" header="0.3" footer="0.3"/>
  <pageSetup scale="6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selection activeCell="J1" sqref="J1"/>
    </sheetView>
  </sheetViews>
  <sheetFormatPr defaultRowHeight="12.75"/>
  <cols>
    <col min="1" max="1" width="8" style="21" customWidth="1"/>
    <col min="2" max="2" width="54.85546875" style="21" customWidth="1"/>
    <col min="3" max="3" width="1.42578125" style="21" customWidth="1"/>
    <col min="4" max="4" width="8.42578125" style="21" customWidth="1"/>
    <col min="5" max="5" width="1.28515625" style="21" customWidth="1"/>
    <col min="6" max="6" width="9.85546875" style="21" customWidth="1"/>
    <col min="7" max="7" width="1.7109375" style="21" customWidth="1"/>
    <col min="8" max="8" width="13.7109375" style="21" customWidth="1"/>
    <col min="9" max="9" width="1.28515625" style="21" customWidth="1"/>
    <col min="10" max="10" width="9.140625" style="21"/>
    <col min="11" max="11" width="1.42578125" style="21" customWidth="1"/>
    <col min="12" max="16384" width="9.140625" style="21"/>
  </cols>
  <sheetData>
    <row r="1" spans="1:10">
      <c r="A1" s="19" t="s">
        <v>516</v>
      </c>
      <c r="B1" s="48"/>
      <c r="C1" s="48"/>
      <c r="D1" s="48"/>
      <c r="E1" s="48"/>
      <c r="F1" s="48"/>
      <c r="G1" s="48"/>
      <c r="H1" s="48"/>
      <c r="I1" s="48"/>
      <c r="J1" s="48" t="s">
        <v>481</v>
      </c>
    </row>
    <row r="2" spans="1:10" ht="9" customHeight="1"/>
    <row r="3" spans="1:10">
      <c r="J3" s="23" t="s">
        <v>76</v>
      </c>
    </row>
    <row r="4" spans="1:10">
      <c r="C4" s="168" t="s">
        <v>77</v>
      </c>
      <c r="D4" s="168"/>
      <c r="F4" s="23" t="s">
        <v>76</v>
      </c>
      <c r="H4" s="23" t="s">
        <v>31</v>
      </c>
      <c r="J4" s="23" t="s">
        <v>78</v>
      </c>
    </row>
    <row r="5" spans="1:10">
      <c r="A5" s="49" t="s">
        <v>79</v>
      </c>
      <c r="B5" s="22"/>
      <c r="C5" s="169" t="s">
        <v>80</v>
      </c>
      <c r="D5" s="169"/>
      <c r="E5" s="22"/>
      <c r="F5" s="24" t="s">
        <v>80</v>
      </c>
      <c r="G5" s="22"/>
      <c r="H5" s="24" t="s">
        <v>81</v>
      </c>
      <c r="I5" s="22"/>
      <c r="J5" s="24" t="s">
        <v>82</v>
      </c>
    </row>
    <row r="6" spans="1:10" ht="16.5" customHeight="1">
      <c r="A6" s="21" t="s">
        <v>85</v>
      </c>
      <c r="B6" s="21" t="s">
        <v>86</v>
      </c>
      <c r="D6" s="25">
        <v>40268</v>
      </c>
      <c r="F6" s="26">
        <f t="shared" ref="F6:F69" si="0">D6/D$83</f>
        <v>9.9957056295969002E-2</v>
      </c>
      <c r="H6" s="25">
        <v>442410954</v>
      </c>
      <c r="J6" s="26">
        <f>H6/$H$83</f>
        <v>9.2493179718350776E-2</v>
      </c>
    </row>
    <row r="7" spans="1:10">
      <c r="A7" s="21" t="s">
        <v>88</v>
      </c>
      <c r="B7" s="21" t="s">
        <v>89</v>
      </c>
      <c r="D7" s="25">
        <v>27861</v>
      </c>
      <c r="F7" s="26">
        <f t="shared" si="0"/>
        <v>6.9159221850153774E-2</v>
      </c>
      <c r="H7" s="25">
        <v>324709988</v>
      </c>
      <c r="J7" s="26">
        <f t="shared" ref="J7:J70" si="1">H7/$H$83</f>
        <v>6.7885885294846307E-2</v>
      </c>
    </row>
    <row r="8" spans="1:10">
      <c r="A8" s="21" t="s">
        <v>90</v>
      </c>
      <c r="B8" s="21" t="s">
        <v>91</v>
      </c>
      <c r="D8" s="25">
        <v>19732</v>
      </c>
      <c r="F8" s="26">
        <f t="shared" si="0"/>
        <v>4.8980645545645685E-2</v>
      </c>
      <c r="H8" s="25">
        <v>312997899</v>
      </c>
      <c r="J8" s="26">
        <f t="shared" si="1"/>
        <v>6.5437283281356562E-2</v>
      </c>
    </row>
    <row r="9" spans="1:10">
      <c r="A9" s="21" t="s">
        <v>9</v>
      </c>
      <c r="B9" s="21" t="s">
        <v>87</v>
      </c>
      <c r="D9" s="25">
        <v>28234</v>
      </c>
      <c r="F9" s="26">
        <f t="shared" si="0"/>
        <v>7.0085117896602489E-2</v>
      </c>
      <c r="H9" s="25">
        <v>305165465</v>
      </c>
      <c r="J9" s="26">
        <f t="shared" si="1"/>
        <v>6.3799786019943544E-2</v>
      </c>
    </row>
    <row r="10" spans="1:10">
      <c r="A10" s="21" t="s">
        <v>94</v>
      </c>
      <c r="B10" s="21" t="s">
        <v>95</v>
      </c>
      <c r="D10" s="25">
        <v>15540</v>
      </c>
      <c r="F10" s="26">
        <f t="shared" si="0"/>
        <v>3.8574864776978204E-2</v>
      </c>
      <c r="H10" s="25">
        <v>288450661</v>
      </c>
      <c r="J10" s="26">
        <f t="shared" si="1"/>
        <v>6.0305285360882081E-2</v>
      </c>
    </row>
    <row r="11" spans="1:10">
      <c r="A11" s="21" t="s">
        <v>92</v>
      </c>
      <c r="B11" s="21" t="s">
        <v>93</v>
      </c>
      <c r="D11" s="25">
        <v>17642</v>
      </c>
      <c r="F11" s="26">
        <f t="shared" si="0"/>
        <v>4.3792648931496106E-2</v>
      </c>
      <c r="H11" s="25">
        <v>268510954</v>
      </c>
      <c r="J11" s="26">
        <f t="shared" si="1"/>
        <v>5.6136566466362448E-2</v>
      </c>
    </row>
    <row r="12" spans="1:10">
      <c r="A12" s="21" t="s">
        <v>23</v>
      </c>
      <c r="B12" s="21" t="s">
        <v>96</v>
      </c>
      <c r="D12" s="25">
        <v>17936</v>
      </c>
      <c r="F12" s="26">
        <f t="shared" si="0"/>
        <v>4.4522443670520016E-2</v>
      </c>
      <c r="H12" s="25">
        <v>254036558</v>
      </c>
      <c r="J12" s="26">
        <f t="shared" si="1"/>
        <v>5.3110459408121348E-2</v>
      </c>
    </row>
    <row r="13" spans="1:10">
      <c r="A13" s="21" t="s">
        <v>97</v>
      </c>
      <c r="B13" s="21" t="s">
        <v>98</v>
      </c>
      <c r="D13" s="25">
        <v>6350</v>
      </c>
      <c r="F13" s="26">
        <f t="shared" si="0"/>
        <v>1.576257344490422E-2</v>
      </c>
      <c r="H13" s="25">
        <v>253103524</v>
      </c>
      <c r="J13" s="26">
        <f t="shared" si="1"/>
        <v>5.2915393529518955E-2</v>
      </c>
    </row>
    <row r="14" spans="1:10">
      <c r="A14" s="21" t="s">
        <v>101</v>
      </c>
      <c r="B14" s="21" t="s">
        <v>102</v>
      </c>
      <c r="D14" s="25">
        <v>5363</v>
      </c>
      <c r="F14" s="26">
        <f t="shared" si="0"/>
        <v>1.331254824960966E-2</v>
      </c>
      <c r="H14" s="25">
        <v>236039461</v>
      </c>
      <c r="J14" s="26">
        <f t="shared" si="1"/>
        <v>4.9347874616358728E-2</v>
      </c>
    </row>
    <row r="15" spans="1:10">
      <c r="A15" s="21" t="s">
        <v>99</v>
      </c>
      <c r="B15" s="21" t="s">
        <v>100</v>
      </c>
      <c r="D15" s="25">
        <v>15074</v>
      </c>
      <c r="F15" s="26">
        <f t="shared" si="0"/>
        <v>3.7418115292674997E-2</v>
      </c>
      <c r="H15" s="25">
        <v>181435700</v>
      </c>
      <c r="J15" s="26">
        <f t="shared" si="1"/>
        <v>3.7932073461781367E-2</v>
      </c>
    </row>
    <row r="16" spans="1:10">
      <c r="A16" s="21" t="s">
        <v>103</v>
      </c>
      <c r="B16" s="21" t="s">
        <v>104</v>
      </c>
      <c r="D16" s="25">
        <v>14943</v>
      </c>
      <c r="F16" s="26">
        <f t="shared" si="0"/>
        <v>3.7092934643654138E-2</v>
      </c>
      <c r="H16" s="25">
        <v>172444538</v>
      </c>
      <c r="J16" s="26">
        <f t="shared" si="1"/>
        <v>3.6052325333431889E-2</v>
      </c>
    </row>
    <row r="17" spans="1:10">
      <c r="A17" s="21" t="s">
        <v>107</v>
      </c>
      <c r="B17" s="21" t="s">
        <v>108</v>
      </c>
      <c r="D17" s="25">
        <v>5203</v>
      </c>
      <c r="F17" s="26">
        <f t="shared" si="0"/>
        <v>1.2915381044698686E-2</v>
      </c>
      <c r="H17" s="25">
        <v>144870498</v>
      </c>
      <c r="J17" s="26">
        <f t="shared" si="1"/>
        <v>3.0287525402006608E-2</v>
      </c>
    </row>
    <row r="18" spans="1:10">
      <c r="A18" s="21" t="s">
        <v>105</v>
      </c>
      <c r="B18" s="21" t="s">
        <v>106</v>
      </c>
      <c r="D18" s="25">
        <v>8254</v>
      </c>
      <c r="F18" s="26">
        <f t="shared" si="0"/>
        <v>2.0488863183344794E-2</v>
      </c>
      <c r="H18" s="25">
        <v>96593894</v>
      </c>
      <c r="J18" s="26">
        <f t="shared" si="1"/>
        <v>2.0194518957225741E-2</v>
      </c>
    </row>
    <row r="19" spans="1:10">
      <c r="A19" s="21" t="s">
        <v>118</v>
      </c>
      <c r="B19" s="21" t="s">
        <v>119</v>
      </c>
      <c r="D19" s="25">
        <v>1994</v>
      </c>
      <c r="F19" s="26">
        <f t="shared" si="0"/>
        <v>4.9496962912029948E-3</v>
      </c>
      <c r="H19" s="25">
        <v>78405502</v>
      </c>
      <c r="J19" s="26">
        <f t="shared" si="1"/>
        <v>1.6391940845554905E-2</v>
      </c>
    </row>
    <row r="20" spans="1:10">
      <c r="A20" s="21" t="s">
        <v>13</v>
      </c>
      <c r="B20" s="21" t="s">
        <v>115</v>
      </c>
      <c r="D20" s="25">
        <v>8866</v>
      </c>
      <c r="F20" s="26">
        <f t="shared" si="0"/>
        <v>2.2008027742129264E-2</v>
      </c>
      <c r="H20" s="25">
        <v>77795908</v>
      </c>
      <c r="J20" s="26">
        <f t="shared" si="1"/>
        <v>1.6264495340674326E-2</v>
      </c>
    </row>
    <row r="21" spans="1:10">
      <c r="A21" s="21" t="s">
        <v>113</v>
      </c>
      <c r="B21" s="21" t="s">
        <v>114</v>
      </c>
      <c r="D21" s="25">
        <v>9094</v>
      </c>
      <c r="F21" s="26">
        <f t="shared" si="0"/>
        <v>2.2573991009127398E-2</v>
      </c>
      <c r="H21" s="25">
        <v>76220190</v>
      </c>
      <c r="J21" s="26">
        <f t="shared" si="1"/>
        <v>1.5935065956429375E-2</v>
      </c>
    </row>
    <row r="22" spans="1:10">
      <c r="A22" s="21" t="s">
        <v>109</v>
      </c>
      <c r="B22" s="21" t="s">
        <v>110</v>
      </c>
      <c r="D22" s="25">
        <v>2991</v>
      </c>
      <c r="F22" s="26">
        <f t="shared" si="0"/>
        <v>7.4245444368044918E-3</v>
      </c>
      <c r="H22" s="25">
        <v>74255852</v>
      </c>
      <c r="J22" s="26">
        <f t="shared" si="1"/>
        <v>1.552438926314482E-2</v>
      </c>
    </row>
    <row r="23" spans="1:10">
      <c r="A23" s="21" t="s">
        <v>120</v>
      </c>
      <c r="B23" s="21" t="s">
        <v>121</v>
      </c>
      <c r="D23" s="25">
        <v>3268</v>
      </c>
      <c r="F23" s="26">
        <f t="shared" si="0"/>
        <v>8.1121401603066138E-3</v>
      </c>
      <c r="H23" s="25">
        <v>73047936</v>
      </c>
      <c r="J23" s="26">
        <f t="shared" si="1"/>
        <v>1.5271854847659548E-2</v>
      </c>
    </row>
    <row r="24" spans="1:10">
      <c r="A24" s="21" t="s">
        <v>111</v>
      </c>
      <c r="B24" s="21" t="s">
        <v>112</v>
      </c>
      <c r="D24" s="25">
        <v>6108</v>
      </c>
      <c r="F24" s="26">
        <f t="shared" si="0"/>
        <v>1.5161858047476376E-2</v>
      </c>
      <c r="H24" s="25">
        <v>69923637</v>
      </c>
      <c r="J24" s="26">
        <f t="shared" si="1"/>
        <v>1.4618669508806335E-2</v>
      </c>
    </row>
    <row r="25" spans="1:10">
      <c r="A25" s="21" t="s">
        <v>116</v>
      </c>
      <c r="B25" s="21" t="s">
        <v>117</v>
      </c>
      <c r="D25" s="25">
        <v>4430</v>
      </c>
      <c r="F25" s="26">
        <f t="shared" si="0"/>
        <v>1.0996566985972551E-2</v>
      </c>
      <c r="H25" s="25">
        <v>60188308</v>
      </c>
      <c r="J25" s="26">
        <f t="shared" si="1"/>
        <v>1.258334120901412E-2</v>
      </c>
    </row>
    <row r="26" spans="1:10">
      <c r="A26" s="21" t="s">
        <v>130</v>
      </c>
      <c r="B26" s="21" t="s">
        <v>131</v>
      </c>
      <c r="D26" s="25">
        <v>5300</v>
      </c>
      <c r="F26" s="26">
        <f t="shared" si="0"/>
        <v>1.3156163662675963E-2</v>
      </c>
      <c r="H26" s="25">
        <v>57379037</v>
      </c>
      <c r="J26" s="26">
        <f t="shared" si="1"/>
        <v>1.1996017578956462E-2</v>
      </c>
    </row>
    <row r="27" spans="1:10">
      <c r="A27" s="21" t="s">
        <v>124</v>
      </c>
      <c r="B27" s="21" t="s">
        <v>125</v>
      </c>
      <c r="D27" s="25">
        <v>4213</v>
      </c>
      <c r="F27" s="26">
        <f t="shared" si="0"/>
        <v>1.0457908964312044E-2</v>
      </c>
      <c r="H27" s="25">
        <v>57227873</v>
      </c>
      <c r="J27" s="26">
        <f t="shared" si="1"/>
        <v>1.1964414294967828E-2</v>
      </c>
    </row>
    <row r="28" spans="1:10">
      <c r="A28" s="21" t="s">
        <v>128</v>
      </c>
      <c r="B28" s="21" t="s">
        <v>129</v>
      </c>
      <c r="D28" s="25">
        <v>8312</v>
      </c>
      <c r="F28" s="26">
        <f t="shared" si="0"/>
        <v>2.063283629512502E-2</v>
      </c>
      <c r="H28" s="25">
        <v>53398097</v>
      </c>
      <c r="J28" s="26">
        <f t="shared" si="1"/>
        <v>1.1163737556188375E-2</v>
      </c>
    </row>
    <row r="29" spans="1:10">
      <c r="A29" s="21" t="s">
        <v>126</v>
      </c>
      <c r="B29" s="21" t="s">
        <v>127</v>
      </c>
      <c r="D29" s="25">
        <v>3629</v>
      </c>
      <c r="F29" s="26">
        <f t="shared" si="0"/>
        <v>9.0082486663869941E-3</v>
      </c>
      <c r="H29" s="25">
        <v>51397466</v>
      </c>
      <c r="J29" s="26">
        <f t="shared" si="1"/>
        <v>1.0745473223083495E-2</v>
      </c>
    </row>
    <row r="30" spans="1:10">
      <c r="A30" s="21" t="s">
        <v>122</v>
      </c>
      <c r="B30" s="21" t="s">
        <v>123</v>
      </c>
      <c r="D30" s="25">
        <v>4125</v>
      </c>
      <c r="F30" s="26">
        <f t="shared" si="0"/>
        <v>1.023946700161101E-2</v>
      </c>
      <c r="H30" s="25">
        <v>45332855</v>
      </c>
      <c r="J30" s="26">
        <f t="shared" si="1"/>
        <v>9.4775680094506352E-3</v>
      </c>
    </row>
    <row r="31" spans="1:10">
      <c r="A31" s="21" t="s">
        <v>14</v>
      </c>
      <c r="B31" s="21" t="s">
        <v>135</v>
      </c>
      <c r="D31" s="25">
        <v>5795</v>
      </c>
      <c r="F31" s="26">
        <f t="shared" si="0"/>
        <v>1.4384899702869285E-2</v>
      </c>
      <c r="H31" s="25">
        <v>45088914</v>
      </c>
      <c r="J31" s="26">
        <f t="shared" si="1"/>
        <v>9.4265681900526869E-3</v>
      </c>
    </row>
    <row r="32" spans="1:10">
      <c r="A32" s="21" t="s">
        <v>132</v>
      </c>
      <c r="B32" s="21" t="s">
        <v>133</v>
      </c>
      <c r="D32" s="25">
        <v>15799</v>
      </c>
      <c r="F32" s="26">
        <f t="shared" si="0"/>
        <v>3.9217779189927839E-2</v>
      </c>
      <c r="H32" s="25">
        <v>44421587</v>
      </c>
      <c r="J32" s="26">
        <f t="shared" si="1"/>
        <v>9.2870526658916201E-3</v>
      </c>
    </row>
    <row r="33" spans="1:10">
      <c r="A33" s="21" t="s">
        <v>149</v>
      </c>
      <c r="B33" s="21" t="s">
        <v>150</v>
      </c>
      <c r="D33" s="25">
        <v>6443</v>
      </c>
      <c r="F33" s="26">
        <f t="shared" si="0"/>
        <v>1.5993426882758722E-2</v>
      </c>
      <c r="H33" s="25">
        <v>40211183</v>
      </c>
      <c r="J33" s="26">
        <f t="shared" si="1"/>
        <v>8.4067994751922254E-3</v>
      </c>
    </row>
    <row r="34" spans="1:10">
      <c r="A34" s="21" t="s">
        <v>11</v>
      </c>
      <c r="B34" s="21" t="s">
        <v>151</v>
      </c>
      <c r="D34" s="25">
        <v>1545</v>
      </c>
      <c r="F34" s="26">
        <f t="shared" si="0"/>
        <v>3.8351458224215782E-3</v>
      </c>
      <c r="H34" s="25">
        <v>39949597</v>
      </c>
      <c r="J34" s="26">
        <f t="shared" si="1"/>
        <v>8.3521106825865058E-3</v>
      </c>
    </row>
    <row r="35" spans="1:10">
      <c r="A35" s="21" t="s">
        <v>136</v>
      </c>
      <c r="B35" s="21" t="s">
        <v>137</v>
      </c>
      <c r="D35" s="25">
        <v>3797</v>
      </c>
      <c r="F35" s="26">
        <f t="shared" si="0"/>
        <v>9.4252742315435161E-3</v>
      </c>
      <c r="H35" s="25">
        <v>38180414</v>
      </c>
      <c r="J35" s="26">
        <f t="shared" si="1"/>
        <v>7.982234304765962E-3</v>
      </c>
    </row>
    <row r="36" spans="1:10">
      <c r="A36" s="21" t="s">
        <v>144</v>
      </c>
      <c r="B36" s="21" t="s">
        <v>145</v>
      </c>
      <c r="D36" s="25">
        <v>3666</v>
      </c>
      <c r="F36" s="26">
        <f t="shared" si="0"/>
        <v>9.1000935825226569E-3</v>
      </c>
      <c r="H36" s="25">
        <v>37227968</v>
      </c>
      <c r="J36" s="26">
        <f t="shared" si="1"/>
        <v>7.7831100329695084E-3</v>
      </c>
    </row>
    <row r="37" spans="1:10">
      <c r="A37" s="21" t="s">
        <v>10</v>
      </c>
      <c r="B37" s="21" t="s">
        <v>146</v>
      </c>
      <c r="D37" s="25">
        <v>2759</v>
      </c>
      <c r="F37" s="26">
        <f t="shared" si="0"/>
        <v>6.8486519896835815E-3</v>
      </c>
      <c r="H37" s="25">
        <v>35336780</v>
      </c>
      <c r="J37" s="26">
        <f t="shared" si="1"/>
        <v>7.3877265326658783E-3</v>
      </c>
    </row>
    <row r="38" spans="1:10">
      <c r="A38" s="21" t="s">
        <v>142</v>
      </c>
      <c r="B38" s="21" t="s">
        <v>143</v>
      </c>
      <c r="D38" s="25">
        <v>9982</v>
      </c>
      <c r="F38" s="26">
        <f t="shared" si="0"/>
        <v>2.4778268996383294E-2</v>
      </c>
      <c r="H38" s="25">
        <v>33562066</v>
      </c>
      <c r="J38" s="26">
        <f t="shared" si="1"/>
        <v>7.0166938096590395E-3</v>
      </c>
    </row>
    <row r="39" spans="1:10">
      <c r="A39" s="21" t="s">
        <v>12</v>
      </c>
      <c r="B39" s="21" t="s">
        <v>167</v>
      </c>
      <c r="D39" s="25">
        <v>522</v>
      </c>
      <c r="F39" s="26">
        <f t="shared" si="0"/>
        <v>1.2957580060220478E-3</v>
      </c>
      <c r="H39" s="25">
        <v>33233169</v>
      </c>
      <c r="J39" s="26">
        <f t="shared" si="1"/>
        <v>6.9479325616501886E-3</v>
      </c>
    </row>
    <row r="40" spans="1:10">
      <c r="A40" s="21" t="s">
        <v>17</v>
      </c>
      <c r="B40" s="21" t="s">
        <v>134</v>
      </c>
      <c r="D40" s="25">
        <v>2506</v>
      </c>
      <c r="F40" s="26">
        <f t="shared" si="0"/>
        <v>6.220631346918107E-3</v>
      </c>
      <c r="H40" s="25">
        <v>33100177</v>
      </c>
      <c r="J40" s="26">
        <f t="shared" si="1"/>
        <v>6.9201284287599731E-3</v>
      </c>
    </row>
    <row r="41" spans="1:10">
      <c r="A41" s="21" t="s">
        <v>138</v>
      </c>
      <c r="B41" s="21" t="s">
        <v>139</v>
      </c>
      <c r="D41" s="25">
        <v>4836</v>
      </c>
      <c r="F41" s="26">
        <f t="shared" si="0"/>
        <v>1.2004378768434144E-2</v>
      </c>
      <c r="H41" s="25">
        <v>31550033</v>
      </c>
      <c r="J41" s="26">
        <f t="shared" si="1"/>
        <v>6.5960457036714736E-3</v>
      </c>
    </row>
    <row r="42" spans="1:10">
      <c r="A42" s="21" t="s">
        <v>162</v>
      </c>
      <c r="B42" s="21" t="s">
        <v>163</v>
      </c>
      <c r="D42" s="25">
        <v>7570</v>
      </c>
      <c r="F42" s="26">
        <f t="shared" si="0"/>
        <v>1.8790973382350386E-2</v>
      </c>
      <c r="H42" s="25">
        <v>26225476</v>
      </c>
      <c r="J42" s="26">
        <f t="shared" si="1"/>
        <v>5.4828607721753991E-3</v>
      </c>
    </row>
    <row r="43" spans="1:10">
      <c r="A43" s="21" t="s">
        <v>140</v>
      </c>
      <c r="B43" s="21" t="s">
        <v>141</v>
      </c>
      <c r="D43" s="25">
        <v>1325</v>
      </c>
      <c r="F43" s="26">
        <f t="shared" si="0"/>
        <v>3.2890409156689907E-3</v>
      </c>
      <c r="H43" s="25">
        <v>22400826</v>
      </c>
      <c r="J43" s="26">
        <f t="shared" si="1"/>
        <v>4.683255706768745E-3</v>
      </c>
    </row>
    <row r="44" spans="1:10">
      <c r="A44" s="21" t="s">
        <v>165</v>
      </c>
      <c r="B44" s="21" t="s">
        <v>166</v>
      </c>
      <c r="D44" s="25">
        <v>2019</v>
      </c>
      <c r="F44" s="26">
        <f t="shared" si="0"/>
        <v>5.0117536669703339E-3</v>
      </c>
      <c r="H44" s="25">
        <v>22381767</v>
      </c>
      <c r="J44" s="26">
        <f t="shared" si="1"/>
        <v>4.6792711139454577E-3</v>
      </c>
    </row>
    <row r="45" spans="1:10">
      <c r="A45" s="21" t="s">
        <v>147</v>
      </c>
      <c r="B45" s="21" t="s">
        <v>148</v>
      </c>
      <c r="D45" s="25">
        <v>2780</v>
      </c>
      <c r="F45" s="26">
        <f t="shared" si="0"/>
        <v>6.9007801853281474E-3</v>
      </c>
      <c r="H45" s="25">
        <v>21970206</v>
      </c>
      <c r="J45" s="26">
        <f t="shared" si="1"/>
        <v>4.5932276170702335E-3</v>
      </c>
    </row>
    <row r="46" spans="1:10">
      <c r="A46" s="21" t="s">
        <v>152</v>
      </c>
      <c r="B46" s="21" t="s">
        <v>153</v>
      </c>
      <c r="D46" s="25">
        <v>10533</v>
      </c>
      <c r="F46" s="26">
        <f t="shared" si="0"/>
        <v>2.6146013558295458E-2</v>
      </c>
      <c r="H46" s="25">
        <v>20225580</v>
      </c>
      <c r="J46" s="26">
        <f t="shared" si="1"/>
        <v>4.2284852780744694E-3</v>
      </c>
    </row>
    <row r="47" spans="1:10">
      <c r="A47" s="21" t="s">
        <v>18</v>
      </c>
      <c r="B47" s="21" t="s">
        <v>164</v>
      </c>
      <c r="D47" s="25">
        <v>1517</v>
      </c>
      <c r="F47" s="26">
        <f t="shared" si="0"/>
        <v>3.765641561562158E-3</v>
      </c>
      <c r="H47" s="25">
        <v>18961197</v>
      </c>
      <c r="J47" s="26">
        <f t="shared" si="1"/>
        <v>3.9641455211257125E-3</v>
      </c>
    </row>
    <row r="48" spans="1:10">
      <c r="A48" s="21" t="s">
        <v>156</v>
      </c>
      <c r="B48" s="21" t="s">
        <v>157</v>
      </c>
      <c r="D48" s="25">
        <v>2479</v>
      </c>
      <c r="F48" s="26">
        <f t="shared" si="0"/>
        <v>6.1536093810893797E-3</v>
      </c>
      <c r="H48" s="25">
        <v>16654564</v>
      </c>
      <c r="J48" s="26">
        <f t="shared" si="1"/>
        <v>3.4819065108021149E-3</v>
      </c>
    </row>
    <row r="49" spans="1:10">
      <c r="A49" s="21" t="s">
        <v>158</v>
      </c>
      <c r="B49" s="21" t="s">
        <v>159</v>
      </c>
      <c r="D49" s="25">
        <v>333</v>
      </c>
      <c r="F49" s="26">
        <f t="shared" si="0"/>
        <v>8.2660424522096147E-4</v>
      </c>
      <c r="H49" s="25">
        <v>14067541</v>
      </c>
      <c r="J49" s="26">
        <f t="shared" si="1"/>
        <v>2.9410474269320826E-3</v>
      </c>
    </row>
    <row r="50" spans="1:10">
      <c r="A50" s="21" t="s">
        <v>154</v>
      </c>
      <c r="B50" s="21" t="s">
        <v>155</v>
      </c>
      <c r="D50" s="25">
        <v>453</v>
      </c>
      <c r="F50" s="26">
        <f t="shared" si="0"/>
        <v>1.1244796489041909E-3</v>
      </c>
      <c r="H50" s="25">
        <v>12491877</v>
      </c>
      <c r="J50" s="26">
        <f t="shared" si="1"/>
        <v>2.611629332262267E-3</v>
      </c>
    </row>
    <row r="51" spans="1:10">
      <c r="A51" s="21" t="s">
        <v>160</v>
      </c>
      <c r="B51" s="21" t="s">
        <v>161</v>
      </c>
      <c r="D51" s="25">
        <v>1019</v>
      </c>
      <c r="F51" s="26">
        <f t="shared" si="0"/>
        <v>2.5294586362767562E-3</v>
      </c>
      <c r="H51" s="25">
        <v>12262353</v>
      </c>
      <c r="J51" s="26">
        <f t="shared" si="1"/>
        <v>2.5636436203585905E-3</v>
      </c>
    </row>
    <row r="52" spans="1:10">
      <c r="A52" s="21" t="s">
        <v>183</v>
      </c>
      <c r="B52" s="21" t="s">
        <v>184</v>
      </c>
      <c r="D52" s="25">
        <v>2821</v>
      </c>
      <c r="F52" s="26">
        <f t="shared" si="0"/>
        <v>7.0025542815865833E-3</v>
      </c>
      <c r="H52" s="25">
        <v>10617432</v>
      </c>
      <c r="J52" s="26">
        <f t="shared" si="1"/>
        <v>2.2197462274484471E-3</v>
      </c>
    </row>
    <row r="53" spans="1:10">
      <c r="A53" s="21" t="s">
        <v>203</v>
      </c>
      <c r="B53" s="21" t="s">
        <v>204</v>
      </c>
      <c r="D53" s="25">
        <v>83</v>
      </c>
      <c r="F53" s="26">
        <f t="shared" si="0"/>
        <v>2.0603048754756697E-4</v>
      </c>
      <c r="H53" s="25">
        <v>10571038</v>
      </c>
      <c r="J53" s="26">
        <f t="shared" si="1"/>
        <v>2.2100468098796562E-3</v>
      </c>
    </row>
    <row r="54" spans="1:10">
      <c r="A54" s="21" t="s">
        <v>169</v>
      </c>
      <c r="B54" s="21" t="s">
        <v>170</v>
      </c>
      <c r="D54" s="25">
        <v>3328</v>
      </c>
      <c r="F54" s="26">
        <f t="shared" si="0"/>
        <v>8.2610778621482282E-3</v>
      </c>
      <c r="H54" s="25">
        <v>10505745</v>
      </c>
      <c r="J54" s="26">
        <f t="shared" si="1"/>
        <v>2.1963962500805645E-3</v>
      </c>
    </row>
    <row r="55" spans="1:10">
      <c r="A55" s="21" t="s">
        <v>2</v>
      </c>
      <c r="B55" s="21" t="s">
        <v>173</v>
      </c>
      <c r="D55" s="25">
        <v>2577</v>
      </c>
      <c r="F55" s="26">
        <f t="shared" si="0"/>
        <v>6.3968742940973509E-3</v>
      </c>
      <c r="H55" s="25">
        <v>10369757</v>
      </c>
      <c r="J55" s="26">
        <f t="shared" si="1"/>
        <v>2.1679657548366806E-3</v>
      </c>
    </row>
    <row r="56" spans="1:10">
      <c r="A56" s="21" t="s">
        <v>174</v>
      </c>
      <c r="B56" s="21" t="s">
        <v>175</v>
      </c>
      <c r="D56" s="25">
        <v>8382</v>
      </c>
      <c r="F56" s="26">
        <f t="shared" si="0"/>
        <v>2.0806596947273572E-2</v>
      </c>
      <c r="H56" s="25">
        <v>10098010</v>
      </c>
      <c r="J56" s="26">
        <f t="shared" si="1"/>
        <v>2.1111526405101248E-3</v>
      </c>
    </row>
    <row r="57" spans="1:10">
      <c r="A57" s="21" t="s">
        <v>171</v>
      </c>
      <c r="B57" s="21" t="s">
        <v>172</v>
      </c>
      <c r="D57" s="25">
        <v>2031</v>
      </c>
      <c r="F57" s="26">
        <f t="shared" si="0"/>
        <v>5.0415412073386567E-3</v>
      </c>
      <c r="H57" s="25">
        <v>9780915</v>
      </c>
      <c r="J57" s="26">
        <f t="shared" si="1"/>
        <v>2.0448587918664258E-3</v>
      </c>
    </row>
    <row r="58" spans="1:10">
      <c r="A58" s="21" t="s">
        <v>181</v>
      </c>
      <c r="B58" s="21" t="s">
        <v>182</v>
      </c>
      <c r="D58" s="25">
        <v>1734</v>
      </c>
      <c r="F58" s="26">
        <f t="shared" si="0"/>
        <v>4.3042995832226648E-3</v>
      </c>
      <c r="H58" s="25">
        <v>8886140</v>
      </c>
      <c r="J58" s="26">
        <f t="shared" si="1"/>
        <v>1.8577915772456791E-3</v>
      </c>
    </row>
    <row r="59" spans="1:10">
      <c r="A59" s="21" t="s">
        <v>179</v>
      </c>
      <c r="B59" s="21" t="s">
        <v>180</v>
      </c>
      <c r="D59" s="25">
        <v>584</v>
      </c>
      <c r="F59" s="26">
        <f t="shared" si="0"/>
        <v>1.4496602979250496E-3</v>
      </c>
      <c r="H59" s="25">
        <v>8434336</v>
      </c>
      <c r="J59" s="26">
        <f t="shared" si="1"/>
        <v>1.7633346290357806E-3</v>
      </c>
    </row>
    <row r="60" spans="1:10">
      <c r="A60" s="21" t="s">
        <v>15</v>
      </c>
      <c r="B60" s="21" t="s">
        <v>178</v>
      </c>
      <c r="D60" s="25">
        <v>1874</v>
      </c>
      <c r="F60" s="26">
        <f t="shared" si="0"/>
        <v>4.6518208875197652E-3</v>
      </c>
      <c r="H60" s="25">
        <v>8070884</v>
      </c>
      <c r="J60" s="26">
        <f t="shared" si="1"/>
        <v>1.687349098272919E-3</v>
      </c>
    </row>
    <row r="61" spans="1:10">
      <c r="A61" s="21" t="s">
        <v>176</v>
      </c>
      <c r="B61" s="21" t="s">
        <v>177</v>
      </c>
      <c r="D61" s="25">
        <v>2424</v>
      </c>
      <c r="F61" s="26">
        <f t="shared" si="0"/>
        <v>6.0170831544012334E-3</v>
      </c>
      <c r="H61" s="25">
        <v>6349906</v>
      </c>
      <c r="J61" s="26">
        <f t="shared" si="1"/>
        <v>1.3275507569205302E-3</v>
      </c>
    </row>
    <row r="62" spans="1:10">
      <c r="A62" s="21" t="s">
        <v>185</v>
      </c>
      <c r="B62" s="21" t="s">
        <v>186</v>
      </c>
      <c r="D62" s="25">
        <v>562</v>
      </c>
      <c r="F62" s="26">
        <f t="shared" si="0"/>
        <v>1.3950498072497909E-3</v>
      </c>
      <c r="H62" s="25">
        <v>5629389</v>
      </c>
      <c r="J62" s="26">
        <f t="shared" si="1"/>
        <v>1.1769150012535788E-3</v>
      </c>
    </row>
    <row r="63" spans="1:10">
      <c r="A63" s="21" t="s">
        <v>0</v>
      </c>
      <c r="B63" s="21" t="s">
        <v>168</v>
      </c>
      <c r="D63" s="25">
        <v>336</v>
      </c>
      <c r="F63" s="26">
        <f t="shared" si="0"/>
        <v>8.3405113031304219E-4</v>
      </c>
      <c r="H63" s="25">
        <v>5452892</v>
      </c>
      <c r="J63" s="26">
        <f t="shared" si="1"/>
        <v>1.1400154430641816E-3</v>
      </c>
    </row>
    <row r="64" spans="1:10">
      <c r="A64" s="21" t="s">
        <v>187</v>
      </c>
      <c r="B64" s="21" t="s">
        <v>188</v>
      </c>
      <c r="D64" s="25">
        <v>282</v>
      </c>
      <c r="F64" s="26">
        <f t="shared" si="0"/>
        <v>7.0000719865558904E-4</v>
      </c>
      <c r="H64" s="25">
        <v>3502895</v>
      </c>
      <c r="J64" s="26">
        <f t="shared" si="1"/>
        <v>7.3233696824222922E-4</v>
      </c>
    </row>
    <row r="65" spans="1:10">
      <c r="A65" s="21" t="s">
        <v>199</v>
      </c>
      <c r="B65" s="21" t="s">
        <v>200</v>
      </c>
      <c r="D65" s="25">
        <v>278</v>
      </c>
      <c r="F65" s="26">
        <f t="shared" si="0"/>
        <v>6.9007801853281472E-4</v>
      </c>
      <c r="H65" s="25">
        <v>3371644</v>
      </c>
      <c r="J65" s="26">
        <f t="shared" si="1"/>
        <v>7.0489681961694625E-4</v>
      </c>
    </row>
    <row r="66" spans="1:10">
      <c r="A66" s="21" t="s">
        <v>195</v>
      </c>
      <c r="B66" s="21" t="s">
        <v>196</v>
      </c>
      <c r="D66" s="25">
        <v>960</v>
      </c>
      <c r="F66" s="26">
        <f t="shared" si="0"/>
        <v>2.3830032294658351E-3</v>
      </c>
      <c r="H66" s="25">
        <v>3296995</v>
      </c>
      <c r="J66" s="26">
        <f t="shared" si="1"/>
        <v>6.8929023639298023E-4</v>
      </c>
    </row>
    <row r="67" spans="1:10">
      <c r="A67" s="21" t="s">
        <v>1</v>
      </c>
      <c r="B67" s="21" t="s">
        <v>205</v>
      </c>
      <c r="D67" s="25">
        <v>813</v>
      </c>
      <c r="F67" s="26">
        <f t="shared" si="0"/>
        <v>2.018105859953879E-3</v>
      </c>
      <c r="H67" s="25">
        <v>2907658</v>
      </c>
      <c r="J67" s="26">
        <f t="shared" si="1"/>
        <v>6.0789302688355308E-4</v>
      </c>
    </row>
    <row r="68" spans="1:10">
      <c r="A68" s="21" t="s">
        <v>189</v>
      </c>
      <c r="B68" s="21" t="s">
        <v>190</v>
      </c>
      <c r="D68" s="25">
        <v>151</v>
      </c>
      <c r="F68" s="26">
        <f t="shared" si="0"/>
        <v>3.7482654963473029E-4</v>
      </c>
      <c r="H68" s="25">
        <v>1939821</v>
      </c>
      <c r="J68" s="26">
        <f t="shared" si="1"/>
        <v>4.0555101710802331E-4</v>
      </c>
    </row>
    <row r="69" spans="1:10">
      <c r="A69" s="21" t="s">
        <v>197</v>
      </c>
      <c r="B69" s="21" t="s">
        <v>198</v>
      </c>
      <c r="D69" s="25">
        <v>398</v>
      </c>
      <c r="F69" s="26">
        <f t="shared" si="0"/>
        <v>9.8795342221604399E-4</v>
      </c>
      <c r="H69" s="25">
        <v>1561875</v>
      </c>
      <c r="J69" s="26">
        <f t="shared" si="1"/>
        <v>3.2653528075301483E-4</v>
      </c>
    </row>
    <row r="70" spans="1:10">
      <c r="A70" s="21" t="s">
        <v>201</v>
      </c>
      <c r="B70" s="21" t="s">
        <v>202</v>
      </c>
      <c r="D70" s="25">
        <v>193</v>
      </c>
      <c r="F70" s="26">
        <f t="shared" ref="F70:F81" si="2">D70/D$83</f>
        <v>4.7908294092386056E-4</v>
      </c>
      <c r="H70" s="25">
        <v>1508713</v>
      </c>
      <c r="J70" s="26">
        <f t="shared" si="1"/>
        <v>3.1542090310090321E-4</v>
      </c>
    </row>
    <row r="71" spans="1:10">
      <c r="A71" s="21" t="s">
        <v>212</v>
      </c>
      <c r="B71" s="21" t="s">
        <v>213</v>
      </c>
      <c r="D71" s="25">
        <v>140</v>
      </c>
      <c r="F71" s="26">
        <f t="shared" si="2"/>
        <v>3.4752130429710091E-4</v>
      </c>
      <c r="H71" s="25">
        <v>1224021</v>
      </c>
      <c r="J71" s="26">
        <f t="shared" ref="J71:J81" si="3">H71/$H$83</f>
        <v>2.5590142673554924E-4</v>
      </c>
    </row>
    <row r="72" spans="1:10">
      <c r="A72" s="21" t="s">
        <v>206</v>
      </c>
      <c r="B72" s="21" t="s">
        <v>207</v>
      </c>
      <c r="D72" s="25">
        <v>110</v>
      </c>
      <c r="F72" s="26">
        <f t="shared" si="2"/>
        <v>2.7305245337629357E-4</v>
      </c>
      <c r="H72" s="25">
        <v>1089286</v>
      </c>
      <c r="J72" s="26">
        <f t="shared" si="3"/>
        <v>2.2773289144798942E-4</v>
      </c>
    </row>
    <row r="73" spans="1:10">
      <c r="A73" s="21" t="s">
        <v>210</v>
      </c>
      <c r="B73" s="21" t="s">
        <v>211</v>
      </c>
      <c r="D73" s="25">
        <v>91</v>
      </c>
      <c r="F73" s="26">
        <f t="shared" si="2"/>
        <v>2.2588884779311559E-4</v>
      </c>
      <c r="H73" s="25">
        <v>701581</v>
      </c>
      <c r="J73" s="26">
        <f t="shared" si="3"/>
        <v>1.4667687798702257E-4</v>
      </c>
    </row>
    <row r="74" spans="1:10">
      <c r="A74" s="21" t="s">
        <v>218</v>
      </c>
      <c r="B74" s="21" t="s">
        <v>219</v>
      </c>
      <c r="D74" s="25">
        <v>7</v>
      </c>
      <c r="F74" s="26">
        <f t="shared" si="2"/>
        <v>1.7376065214855046E-5</v>
      </c>
      <c r="H74" s="25">
        <v>654713</v>
      </c>
      <c r="J74" s="26">
        <f t="shared" si="3"/>
        <v>1.3687836303650971E-4</v>
      </c>
    </row>
    <row r="75" spans="1:10">
      <c r="A75" s="21" t="s">
        <v>191</v>
      </c>
      <c r="B75" s="21" t="s">
        <v>192</v>
      </c>
      <c r="D75" s="25">
        <v>8</v>
      </c>
      <c r="F75" s="26">
        <f t="shared" si="2"/>
        <v>1.9858360245548624E-5</v>
      </c>
      <c r="H75" s="25">
        <v>576042</v>
      </c>
      <c r="J75" s="26">
        <f t="shared" si="3"/>
        <v>1.2043091553135056E-4</v>
      </c>
    </row>
    <row r="76" spans="1:10">
      <c r="A76" s="21" t="s">
        <v>208</v>
      </c>
      <c r="B76" s="21" t="s">
        <v>209</v>
      </c>
      <c r="D76" s="25">
        <v>100</v>
      </c>
      <c r="F76" s="26">
        <f t="shared" si="2"/>
        <v>2.482295030693578E-4</v>
      </c>
      <c r="H76" s="25">
        <v>461517</v>
      </c>
      <c r="J76" s="26">
        <f t="shared" si="3"/>
        <v>9.6487608270373197E-5</v>
      </c>
    </row>
    <row r="77" spans="1:10">
      <c r="A77" s="21" t="s">
        <v>216</v>
      </c>
      <c r="B77" s="21" t="s">
        <v>217</v>
      </c>
      <c r="D77" s="25">
        <v>55</v>
      </c>
      <c r="F77" s="26">
        <f t="shared" si="2"/>
        <v>1.3652622668814678E-4</v>
      </c>
      <c r="H77" s="25">
        <v>332980</v>
      </c>
      <c r="J77" s="26">
        <f t="shared" si="3"/>
        <v>6.9614865328620324E-5</v>
      </c>
    </row>
    <row r="78" spans="1:10">
      <c r="A78" s="21" t="s">
        <v>214</v>
      </c>
      <c r="B78" s="21" t="s">
        <v>215</v>
      </c>
      <c r="D78" s="25">
        <v>33</v>
      </c>
      <c r="F78" s="26">
        <f t="shared" si="2"/>
        <v>8.1915736012888078E-5</v>
      </c>
      <c r="H78" s="25">
        <v>213790</v>
      </c>
      <c r="J78" s="26">
        <f t="shared" si="3"/>
        <v>4.4696264215886055E-5</v>
      </c>
    </row>
    <row r="79" spans="1:10">
      <c r="A79" s="21" t="s">
        <v>220</v>
      </c>
      <c r="B79" s="21" t="s">
        <v>221</v>
      </c>
      <c r="D79" s="25">
        <v>65</v>
      </c>
      <c r="F79" s="26">
        <f t="shared" si="2"/>
        <v>1.6134917699508257E-4</v>
      </c>
      <c r="H79" s="25">
        <v>138588</v>
      </c>
      <c r="J79" s="26">
        <f t="shared" si="3"/>
        <v>2.8974067379911208E-5</v>
      </c>
    </row>
    <row r="80" spans="1:10">
      <c r="A80" s="21" t="s">
        <v>193</v>
      </c>
      <c r="B80" s="21" t="s">
        <v>194</v>
      </c>
      <c r="D80" s="25">
        <v>12</v>
      </c>
      <c r="F80" s="26">
        <f t="shared" si="2"/>
        <v>2.9787540368322938E-5</v>
      </c>
      <c r="H80" s="25">
        <v>57834</v>
      </c>
      <c r="J80" s="26">
        <f t="shared" si="3"/>
        <v>1.2091134967311634E-5</v>
      </c>
    </row>
    <row r="81" spans="1:10">
      <c r="A81" s="21" t="s">
        <v>222</v>
      </c>
      <c r="B81" s="21" t="s">
        <v>223</v>
      </c>
      <c r="D81" s="25">
        <v>13</v>
      </c>
      <c r="F81" s="26">
        <f t="shared" si="2"/>
        <v>3.2269835399016516E-5</v>
      </c>
      <c r="H81" s="25">
        <v>21374</v>
      </c>
      <c r="J81" s="26">
        <f t="shared" si="3"/>
        <v>4.4685810905577836E-6</v>
      </c>
    </row>
    <row r="82" spans="1:10" ht="5.25" customHeight="1"/>
    <row r="83" spans="1:10">
      <c r="B83" s="21" t="s">
        <v>67</v>
      </c>
      <c r="D83" s="25">
        <f>SUM(D6:D82)</f>
        <v>402853</v>
      </c>
      <c r="F83" s="26">
        <f>SUM(F6:F82)</f>
        <v>0.99999999999999967</v>
      </c>
      <c r="H83" s="25">
        <f>SUM(H6:H82)</f>
        <v>4783173801</v>
      </c>
      <c r="J83" s="26">
        <f>SUM(J6:J81)</f>
        <v>1.0000000000000004</v>
      </c>
    </row>
    <row r="84" spans="1:10" ht="10.5" customHeight="1"/>
    <row r="85" spans="1:10" ht="14.25" customHeight="1">
      <c r="A85" s="50" t="s">
        <v>83</v>
      </c>
      <c r="B85" s="176" t="s">
        <v>84</v>
      </c>
      <c r="C85" s="176"/>
      <c r="D85" s="176"/>
      <c r="E85" s="176"/>
      <c r="F85" s="176"/>
      <c r="G85" s="176"/>
      <c r="H85" s="176"/>
      <c r="I85" s="176"/>
      <c r="J85" s="176"/>
    </row>
  </sheetData>
  <mergeCells count="3">
    <mergeCell ref="C4:D4"/>
    <mergeCell ref="C5:D5"/>
    <mergeCell ref="B85:J85"/>
  </mergeCells>
  <pageMargins left="0.7" right="0.7" top="0.75" bottom="0.75" header="0.3" footer="0.3"/>
  <pageSetup scale="6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workbookViewId="0">
      <selection activeCell="J1" sqref="J1"/>
    </sheetView>
  </sheetViews>
  <sheetFormatPr defaultRowHeight="12.75"/>
  <cols>
    <col min="1" max="1" width="8" style="21" customWidth="1"/>
    <col min="2" max="2" width="54.85546875" style="21" customWidth="1"/>
    <col min="3" max="3" width="1.42578125" style="21" customWidth="1"/>
    <col min="4" max="4" width="8.42578125" style="21" customWidth="1"/>
    <col min="5" max="5" width="1.28515625" style="21" customWidth="1"/>
    <col min="6" max="6" width="9.85546875" style="21" customWidth="1"/>
    <col min="7" max="7" width="1.7109375" style="21" customWidth="1"/>
    <col min="8" max="8" width="13.7109375" style="21" customWidth="1"/>
    <col min="9" max="9" width="1.28515625" style="21" customWidth="1"/>
    <col min="10" max="10" width="9.140625" style="21"/>
    <col min="11" max="11" width="1.42578125" style="21" customWidth="1"/>
    <col min="12" max="12" width="9.140625" style="21"/>
    <col min="13" max="13" width="17.5703125" style="21" bestFit="1" customWidth="1"/>
    <col min="14" max="14" width="17.140625" style="21" customWidth="1"/>
    <col min="15" max="15" width="14" style="21" customWidth="1"/>
    <col min="16" max="16" width="12.85546875" style="21" customWidth="1"/>
    <col min="17" max="16384" width="9.140625" style="21"/>
  </cols>
  <sheetData>
    <row r="1" spans="1:10">
      <c r="A1" s="19" t="s">
        <v>517</v>
      </c>
      <c r="B1" s="48"/>
      <c r="C1" s="48"/>
      <c r="D1" s="48"/>
      <c r="E1" s="48"/>
      <c r="F1" s="48"/>
      <c r="G1" s="48"/>
      <c r="H1" s="48"/>
      <c r="I1" s="48"/>
      <c r="J1" s="48" t="s">
        <v>482</v>
      </c>
    </row>
    <row r="3" spans="1:10">
      <c r="J3" s="23" t="s">
        <v>76</v>
      </c>
    </row>
    <row r="4" spans="1:10">
      <c r="C4" s="168" t="s">
        <v>77</v>
      </c>
      <c r="D4" s="168"/>
      <c r="F4" s="23" t="s">
        <v>76</v>
      </c>
      <c r="H4" s="23" t="s">
        <v>31</v>
      </c>
      <c r="J4" s="23" t="s">
        <v>78</v>
      </c>
    </row>
    <row r="5" spans="1:10">
      <c r="A5" s="49" t="s">
        <v>224</v>
      </c>
      <c r="B5" s="22"/>
      <c r="C5" s="169" t="s">
        <v>80</v>
      </c>
      <c r="D5" s="169"/>
      <c r="E5" s="22"/>
      <c r="F5" s="24" t="s">
        <v>80</v>
      </c>
      <c r="G5" s="22"/>
      <c r="H5" s="24" t="s">
        <v>81</v>
      </c>
      <c r="I5" s="22"/>
      <c r="J5" s="24" t="s">
        <v>82</v>
      </c>
    </row>
    <row r="6" spans="1:10" ht="16.5" customHeight="1">
      <c r="A6" s="21" t="s">
        <v>201</v>
      </c>
      <c r="B6" s="21" t="s">
        <v>225</v>
      </c>
      <c r="D6" s="25">
        <v>116987</v>
      </c>
      <c r="F6" s="26">
        <f t="shared" ref="F6:F58" si="0">D6/D$61</f>
        <v>0.29039048207694468</v>
      </c>
      <c r="H6" s="25">
        <v>1347788241</v>
      </c>
      <c r="J6" s="26">
        <f>H6/$H$61</f>
        <v>0.28178581163156086</v>
      </c>
    </row>
    <row r="7" spans="1:10">
      <c r="A7" s="21" t="s">
        <v>140</v>
      </c>
      <c r="B7" s="21" t="s">
        <v>227</v>
      </c>
      <c r="D7" s="25">
        <v>12710</v>
      </c>
      <c r="F7" s="26">
        <f t="shared" si="0"/>
        <v>3.1549343321890182E-2</v>
      </c>
      <c r="H7" s="25">
        <v>543216032</v>
      </c>
      <c r="J7" s="26">
        <f t="shared" ref="J7:J58" si="1">H7/$H$61</f>
        <v>0.11357167677529539</v>
      </c>
    </row>
    <row r="8" spans="1:10">
      <c r="A8" s="21" t="s">
        <v>17</v>
      </c>
      <c r="B8" s="21" t="s">
        <v>228</v>
      </c>
      <c r="D8" s="25">
        <v>33852</v>
      </c>
      <c r="F8" s="26">
        <f t="shared" si="0"/>
        <v>8.4028982701229452E-2</v>
      </c>
      <c r="H8" s="25">
        <v>525474355</v>
      </c>
      <c r="J8" s="26">
        <f t="shared" si="1"/>
        <v>0.10986237534271968</v>
      </c>
    </row>
    <row r="9" spans="1:10">
      <c r="A9" s="21" t="s">
        <v>19</v>
      </c>
      <c r="B9" s="21" t="s">
        <v>226</v>
      </c>
      <c r="D9" s="25">
        <v>34917</v>
      </c>
      <c r="F9" s="26">
        <f t="shared" si="0"/>
        <v>8.6672574411521597E-2</v>
      </c>
      <c r="H9" s="25">
        <v>412771117</v>
      </c>
      <c r="J9" s="26">
        <f t="shared" si="1"/>
        <v>8.6299197962739133E-2</v>
      </c>
    </row>
    <row r="10" spans="1:10">
      <c r="A10" s="21" t="s">
        <v>120</v>
      </c>
      <c r="B10" s="21" t="s">
        <v>230</v>
      </c>
      <c r="D10" s="25">
        <v>47757</v>
      </c>
      <c r="F10" s="26">
        <f t="shared" si="0"/>
        <v>0.11854460967926903</v>
      </c>
      <c r="H10" s="25">
        <v>321630363</v>
      </c>
      <c r="J10" s="26">
        <f t="shared" si="1"/>
        <v>6.7244148692130135E-2</v>
      </c>
    </row>
    <row r="11" spans="1:10">
      <c r="A11" s="21" t="s">
        <v>165</v>
      </c>
      <c r="B11" s="21" t="s">
        <v>229</v>
      </c>
      <c r="D11" s="25">
        <v>14107</v>
      </c>
      <c r="F11" s="26">
        <f t="shared" si="0"/>
        <v>3.5017040616987002E-2</v>
      </c>
      <c r="H11" s="25">
        <v>298387539</v>
      </c>
      <c r="J11" s="26">
        <f t="shared" si="1"/>
        <v>6.2384707255996166E-2</v>
      </c>
    </row>
    <row r="12" spans="1:10">
      <c r="A12" s="21" t="s">
        <v>136</v>
      </c>
      <c r="B12" s="21" t="s">
        <v>231</v>
      </c>
      <c r="D12" s="25">
        <v>12551</v>
      </c>
      <c r="F12" s="26">
        <f t="shared" si="0"/>
        <v>3.1154666249649382E-2</v>
      </c>
      <c r="H12" s="25">
        <v>249952025</v>
      </c>
      <c r="J12" s="26">
        <f t="shared" si="1"/>
        <v>5.2258160511416116E-2</v>
      </c>
    </row>
    <row r="13" spans="1:10">
      <c r="A13" s="21" t="s">
        <v>214</v>
      </c>
      <c r="B13" s="21" t="s">
        <v>232</v>
      </c>
      <c r="D13" s="25">
        <v>46964</v>
      </c>
      <c r="F13" s="26">
        <f t="shared" si="0"/>
        <v>0.11657618880953977</v>
      </c>
      <c r="H13" s="25">
        <v>161814302</v>
      </c>
      <c r="J13" s="26">
        <f t="shared" si="1"/>
        <v>3.3830963229678823E-2</v>
      </c>
    </row>
    <row r="14" spans="1:10">
      <c r="A14" s="21" t="s">
        <v>233</v>
      </c>
      <c r="B14" s="21" t="s">
        <v>234</v>
      </c>
      <c r="D14" s="25">
        <v>11180</v>
      </c>
      <c r="F14" s="26">
        <f t="shared" si="0"/>
        <v>2.7751507343724013E-2</v>
      </c>
      <c r="H14" s="25">
        <v>133629682</v>
      </c>
      <c r="J14" s="26">
        <f t="shared" si="1"/>
        <v>2.7938326849104314E-2</v>
      </c>
    </row>
    <row r="15" spans="1:10">
      <c r="A15" s="21" t="s">
        <v>152</v>
      </c>
      <c r="B15" s="21" t="s">
        <v>235</v>
      </c>
      <c r="D15" s="25">
        <v>2525</v>
      </c>
      <c r="F15" s="26">
        <f t="shared" si="0"/>
        <v>6.2676704868428563E-3</v>
      </c>
      <c r="H15" s="25">
        <v>103450696</v>
      </c>
      <c r="J15" s="26">
        <f t="shared" si="1"/>
        <v>2.1628722858259352E-2</v>
      </c>
    </row>
    <row r="16" spans="1:10">
      <c r="A16" s="21" t="s">
        <v>130</v>
      </c>
      <c r="B16" s="21" t="s">
        <v>237</v>
      </c>
      <c r="D16" s="25">
        <v>4803</v>
      </c>
      <c r="F16" s="26">
        <f t="shared" si="0"/>
        <v>1.1922226276556926E-2</v>
      </c>
      <c r="H16" s="25">
        <v>96278478</v>
      </c>
      <c r="J16" s="26">
        <f t="shared" si="1"/>
        <v>2.0129207423379928E-2</v>
      </c>
    </row>
    <row r="17" spans="1:10">
      <c r="A17" s="21" t="s">
        <v>212</v>
      </c>
      <c r="B17" s="21" t="s">
        <v>236</v>
      </c>
      <c r="D17" s="25">
        <v>1903</v>
      </c>
      <c r="F17" s="26">
        <f t="shared" si="0"/>
        <v>4.7237136382027546E-3</v>
      </c>
      <c r="H17" s="25">
        <v>84129229</v>
      </c>
      <c r="J17" s="26">
        <f t="shared" si="1"/>
        <v>1.7589130365251827E-2</v>
      </c>
    </row>
    <row r="18" spans="1:10">
      <c r="A18" s="21" t="s">
        <v>2</v>
      </c>
      <c r="B18" s="21" t="s">
        <v>238</v>
      </c>
      <c r="D18" s="25">
        <v>622</v>
      </c>
      <c r="F18" s="26">
        <f t="shared" si="0"/>
        <v>1.5439568486401017E-3</v>
      </c>
      <c r="H18" s="25">
        <v>61223701</v>
      </c>
      <c r="J18" s="26">
        <f t="shared" si="1"/>
        <v>1.2800208335823434E-2</v>
      </c>
    </row>
    <row r="19" spans="1:10">
      <c r="A19" s="21" t="s">
        <v>0</v>
      </c>
      <c r="B19" s="21" t="s">
        <v>240</v>
      </c>
      <c r="D19" s="25">
        <v>7501</v>
      </c>
      <c r="F19" s="26">
        <f t="shared" si="0"/>
        <v>1.8619325275963671E-2</v>
      </c>
      <c r="H19" s="25">
        <v>60960678</v>
      </c>
      <c r="J19" s="26">
        <f t="shared" si="1"/>
        <v>1.274521739045224E-2</v>
      </c>
    </row>
    <row r="20" spans="1:10">
      <c r="A20" s="21" t="s">
        <v>118</v>
      </c>
      <c r="B20" s="21" t="s">
        <v>241</v>
      </c>
      <c r="D20" s="25">
        <v>3406</v>
      </c>
      <c r="F20" s="26">
        <f t="shared" si="0"/>
        <v>8.454528981460107E-3</v>
      </c>
      <c r="H20" s="25">
        <v>53323258</v>
      </c>
      <c r="J20" s="26">
        <f t="shared" si="1"/>
        <v>1.1148440888029026E-2</v>
      </c>
    </row>
    <row r="21" spans="1:10">
      <c r="A21" s="21" t="s">
        <v>160</v>
      </c>
      <c r="B21" s="21" t="s">
        <v>239</v>
      </c>
      <c r="D21" s="25">
        <v>1948</v>
      </c>
      <c r="F21" s="26">
        <f t="shared" si="0"/>
        <v>4.8354146963841124E-3</v>
      </c>
      <c r="H21" s="25">
        <v>45348621</v>
      </c>
      <c r="J21" s="26">
        <f t="shared" si="1"/>
        <v>9.4811614956485171E-3</v>
      </c>
    </row>
    <row r="22" spans="1:10">
      <c r="A22" s="21" t="s">
        <v>245</v>
      </c>
      <c r="B22" s="21" t="s">
        <v>246</v>
      </c>
      <c r="D22" s="25">
        <v>17777</v>
      </c>
      <c r="F22" s="26">
        <f t="shared" si="0"/>
        <v>4.412688247311107E-2</v>
      </c>
      <c r="H22" s="25">
        <v>42752609</v>
      </c>
      <c r="J22" s="26">
        <f t="shared" si="1"/>
        <v>8.9384060937446417E-3</v>
      </c>
    </row>
    <row r="23" spans="1:10">
      <c r="A23" s="21" t="s">
        <v>216</v>
      </c>
      <c r="B23" s="21" t="s">
        <v>243</v>
      </c>
      <c r="D23" s="25">
        <v>1305</v>
      </c>
      <c r="F23" s="26">
        <f t="shared" si="0"/>
        <v>3.2393306872593773E-3</v>
      </c>
      <c r="H23" s="25">
        <v>38984187</v>
      </c>
      <c r="J23" s="26">
        <f t="shared" si="1"/>
        <v>8.1505316936442557E-3</v>
      </c>
    </row>
    <row r="24" spans="1:10">
      <c r="A24" s="21" t="s">
        <v>22</v>
      </c>
      <c r="B24" s="21" t="s">
        <v>242</v>
      </c>
      <c r="D24" s="25">
        <v>2208</v>
      </c>
      <c r="F24" s="26">
        <f t="shared" si="0"/>
        <v>5.4807985880986248E-3</v>
      </c>
      <c r="H24" s="25">
        <v>35226186</v>
      </c>
      <c r="J24" s="26">
        <f t="shared" si="1"/>
        <v>7.3648360408082279E-3</v>
      </c>
    </row>
    <row r="25" spans="1:10">
      <c r="A25" s="21" t="s">
        <v>154</v>
      </c>
      <c r="B25" s="21" t="s">
        <v>244</v>
      </c>
      <c r="D25" s="25">
        <v>704</v>
      </c>
      <c r="F25" s="26">
        <f t="shared" si="0"/>
        <v>1.7475009991039093E-3</v>
      </c>
      <c r="H25" s="25">
        <v>29539303</v>
      </c>
      <c r="J25" s="26">
        <f t="shared" si="1"/>
        <v>6.1758636985211682E-3</v>
      </c>
    </row>
    <row r="26" spans="1:10">
      <c r="A26" s="21" t="s">
        <v>206</v>
      </c>
      <c r="B26" s="21" t="s">
        <v>247</v>
      </c>
      <c r="D26" s="25">
        <v>2120</v>
      </c>
      <c r="F26" s="26">
        <f t="shared" si="0"/>
        <v>5.262360963210636E-3</v>
      </c>
      <c r="H26" s="25">
        <v>25335391</v>
      </c>
      <c r="J26" s="26">
        <f t="shared" si="1"/>
        <v>5.2969402008144848E-3</v>
      </c>
    </row>
    <row r="27" spans="1:10">
      <c r="A27" s="21" t="s">
        <v>183</v>
      </c>
      <c r="B27" s="21" t="s">
        <v>250</v>
      </c>
      <c r="D27" s="25">
        <v>3895</v>
      </c>
      <c r="F27" s="26">
        <f t="shared" si="0"/>
        <v>9.6683471470308622E-3</v>
      </c>
      <c r="H27" s="25">
        <v>22068148</v>
      </c>
      <c r="J27" s="26">
        <f t="shared" si="1"/>
        <v>4.6138486790562568E-3</v>
      </c>
    </row>
    <row r="28" spans="1:10">
      <c r="A28" s="21" t="s">
        <v>132</v>
      </c>
      <c r="B28" s="21" t="s">
        <v>257</v>
      </c>
      <c r="D28" s="25">
        <v>443</v>
      </c>
      <c r="F28" s="26">
        <f t="shared" si="0"/>
        <v>1.0996348616520337E-3</v>
      </c>
      <c r="H28" s="25">
        <v>14027066</v>
      </c>
      <c r="J28" s="26">
        <f t="shared" si="1"/>
        <v>2.9326774469309765E-3</v>
      </c>
    </row>
    <row r="29" spans="1:10">
      <c r="A29" s="21" t="s">
        <v>97</v>
      </c>
      <c r="B29" s="21" t="s">
        <v>249</v>
      </c>
      <c r="D29" s="25">
        <v>9291</v>
      </c>
      <c r="F29" s="26">
        <f t="shared" si="0"/>
        <v>2.3062545145844347E-2</v>
      </c>
      <c r="H29" s="25">
        <v>12995510</v>
      </c>
      <c r="J29" s="26">
        <f t="shared" si="1"/>
        <v>2.7170071837094066E-3</v>
      </c>
    </row>
    <row r="30" spans="1:10">
      <c r="A30" s="21" t="s">
        <v>252</v>
      </c>
      <c r="B30" s="21" t="s">
        <v>253</v>
      </c>
      <c r="D30" s="25">
        <v>1811</v>
      </c>
      <c r="F30" s="26">
        <f t="shared" si="0"/>
        <v>4.4953470303653121E-3</v>
      </c>
      <c r="H30" s="25">
        <v>11627860</v>
      </c>
      <c r="J30" s="26">
        <f t="shared" si="1"/>
        <v>2.4310688192435126E-3</v>
      </c>
    </row>
    <row r="31" spans="1:10">
      <c r="A31" s="21" t="s">
        <v>191</v>
      </c>
      <c r="B31" s="21" t="s">
        <v>258</v>
      </c>
      <c r="D31" s="25">
        <v>179</v>
      </c>
      <c r="F31" s="26">
        <f t="shared" si="0"/>
        <v>4.4432198698806784E-4</v>
      </c>
      <c r="H31" s="25">
        <v>7221817</v>
      </c>
      <c r="J31" s="26">
        <f t="shared" si="1"/>
        <v>1.5098852348568634E-3</v>
      </c>
    </row>
    <row r="32" spans="1:10">
      <c r="A32" s="21" t="s">
        <v>15</v>
      </c>
      <c r="B32" s="21" t="s">
        <v>251</v>
      </c>
      <c r="D32" s="25">
        <v>490</v>
      </c>
      <c r="F32" s="26">
        <f t="shared" si="0"/>
        <v>1.2163004113081187E-3</v>
      </c>
      <c r="H32" s="25">
        <v>6884957</v>
      </c>
      <c r="J32" s="26">
        <f t="shared" si="1"/>
        <v>1.4394569838759976E-3</v>
      </c>
    </row>
    <row r="33" spans="1:10">
      <c r="A33" s="21" t="s">
        <v>255</v>
      </c>
      <c r="B33" s="21" t="s">
        <v>256</v>
      </c>
      <c r="D33" s="25">
        <v>1386</v>
      </c>
      <c r="F33" s="26">
        <f t="shared" si="0"/>
        <v>3.4403925919858215E-3</v>
      </c>
      <c r="H33" s="25">
        <v>6730875</v>
      </c>
      <c r="J33" s="26">
        <f t="shared" si="1"/>
        <v>1.4072426343906513E-3</v>
      </c>
    </row>
    <row r="34" spans="1:10">
      <c r="A34" s="21" t="s">
        <v>185</v>
      </c>
      <c r="B34" s="21" t="s">
        <v>254</v>
      </c>
      <c r="D34" s="25">
        <v>1071</v>
      </c>
      <c r="F34" s="26">
        <f t="shared" si="0"/>
        <v>2.6584851847163164E-3</v>
      </c>
      <c r="H34" s="25">
        <v>4977109</v>
      </c>
      <c r="J34" s="26">
        <f t="shared" si="1"/>
        <v>1.0405779309241993E-3</v>
      </c>
    </row>
    <row r="35" spans="1:10">
      <c r="A35" s="21" t="s">
        <v>111</v>
      </c>
      <c r="B35" s="21" t="s">
        <v>248</v>
      </c>
      <c r="D35" s="25">
        <v>113</v>
      </c>
      <c r="F35" s="26">
        <f t="shared" si="0"/>
        <v>2.8049376832207636E-4</v>
      </c>
      <c r="H35" s="25">
        <v>4848131</v>
      </c>
      <c r="J35" s="26">
        <f t="shared" si="1"/>
        <v>1.0136121440839389E-3</v>
      </c>
    </row>
    <row r="36" spans="1:10">
      <c r="A36" s="21" t="s">
        <v>128</v>
      </c>
      <c r="B36" s="21" t="s">
        <v>260</v>
      </c>
      <c r="D36" s="25">
        <v>2740</v>
      </c>
      <c r="F36" s="26">
        <f t="shared" si="0"/>
        <v>6.8013533203760109E-3</v>
      </c>
      <c r="H36" s="25">
        <v>3288196</v>
      </c>
      <c r="J36" s="26">
        <f t="shared" si="1"/>
        <v>6.8747222336364914E-4</v>
      </c>
    </row>
    <row r="37" spans="1:10">
      <c r="A37" s="21" t="s">
        <v>105</v>
      </c>
      <c r="B37" s="21" t="s">
        <v>259</v>
      </c>
      <c r="D37" s="25">
        <v>640</v>
      </c>
      <c r="F37" s="26">
        <f t="shared" si="0"/>
        <v>1.5886372719126449E-3</v>
      </c>
      <c r="H37" s="25">
        <v>3074657</v>
      </c>
      <c r="J37" s="26">
        <f t="shared" si="1"/>
        <v>6.428270346021367E-4</v>
      </c>
    </row>
    <row r="38" spans="1:10">
      <c r="A38" s="21" t="s">
        <v>90</v>
      </c>
      <c r="B38" s="21" t="s">
        <v>261</v>
      </c>
      <c r="D38" s="25">
        <v>194</v>
      </c>
      <c r="F38" s="26">
        <f t="shared" si="0"/>
        <v>4.8155567304852045E-4</v>
      </c>
      <c r="H38" s="25">
        <v>2309292</v>
      </c>
      <c r="J38" s="26">
        <f t="shared" si="1"/>
        <v>4.8281005926528958E-4</v>
      </c>
    </row>
    <row r="39" spans="1:10">
      <c r="A39" s="21" t="s">
        <v>122</v>
      </c>
      <c r="B39" s="21" t="s">
        <v>263</v>
      </c>
      <c r="D39" s="25">
        <v>144</v>
      </c>
      <c r="F39" s="26">
        <f t="shared" si="0"/>
        <v>3.5744338618034507E-4</v>
      </c>
      <c r="H39" s="25">
        <v>1875255</v>
      </c>
      <c r="J39" s="26">
        <f t="shared" si="1"/>
        <v>3.9206474438378976E-4</v>
      </c>
    </row>
    <row r="40" spans="1:10">
      <c r="A40" s="21" t="s">
        <v>266</v>
      </c>
      <c r="B40" s="21" t="s">
        <v>267</v>
      </c>
      <c r="D40" s="25">
        <v>205</v>
      </c>
      <c r="F40" s="26">
        <f t="shared" si="0"/>
        <v>5.0886037615951909E-4</v>
      </c>
      <c r="H40" s="25">
        <v>1155317</v>
      </c>
      <c r="J40" s="26">
        <f t="shared" si="1"/>
        <v>2.4154531745669086E-4</v>
      </c>
    </row>
    <row r="41" spans="1:10">
      <c r="A41" s="21" t="s">
        <v>179</v>
      </c>
      <c r="B41" s="21" t="s">
        <v>262</v>
      </c>
      <c r="D41" s="25">
        <v>601</v>
      </c>
      <c r="F41" s="26">
        <f t="shared" si="0"/>
        <v>1.491829688155468E-3</v>
      </c>
      <c r="H41" s="25">
        <v>1152845</v>
      </c>
      <c r="J41" s="26">
        <f t="shared" si="1"/>
        <v>2.4102848958628564E-4</v>
      </c>
    </row>
    <row r="42" spans="1:10">
      <c r="A42" s="21" t="s">
        <v>126</v>
      </c>
      <c r="B42" s="21" t="s">
        <v>276</v>
      </c>
      <c r="D42" s="25">
        <v>56</v>
      </c>
      <c r="F42" s="26">
        <f t="shared" si="0"/>
        <v>1.3900576129235643E-4</v>
      </c>
      <c r="H42" s="25">
        <v>980304</v>
      </c>
      <c r="J42" s="26">
        <f t="shared" si="1"/>
        <v>2.0495486596671205E-4</v>
      </c>
    </row>
    <row r="43" spans="1:10">
      <c r="A43" s="21" t="s">
        <v>264</v>
      </c>
      <c r="B43" s="21" t="s">
        <v>265</v>
      </c>
      <c r="D43" s="25">
        <v>314</v>
      </c>
      <c r="F43" s="26">
        <f t="shared" si="0"/>
        <v>7.7942516153214133E-4</v>
      </c>
      <c r="H43" s="25">
        <v>971883</v>
      </c>
      <c r="J43" s="26">
        <f t="shared" si="1"/>
        <v>2.0319426422857196E-4</v>
      </c>
    </row>
    <row r="44" spans="1:10">
      <c r="A44" s="21" t="s">
        <v>156</v>
      </c>
      <c r="B44" s="21" t="s">
        <v>268</v>
      </c>
      <c r="D44" s="25">
        <v>248</v>
      </c>
      <c r="F44" s="26">
        <f t="shared" si="0"/>
        <v>6.1559694286614989E-4</v>
      </c>
      <c r="H44" s="25">
        <v>840798</v>
      </c>
      <c r="J44" s="26">
        <f t="shared" si="1"/>
        <v>1.7578796107644114E-4</v>
      </c>
    </row>
    <row r="45" spans="1:10">
      <c r="A45" s="21" t="s">
        <v>269</v>
      </c>
      <c r="B45" s="21" t="s">
        <v>270</v>
      </c>
      <c r="D45" s="25">
        <v>771</v>
      </c>
      <c r="F45" s="26">
        <f t="shared" si="0"/>
        <v>1.9138114635072643E-3</v>
      </c>
      <c r="H45" s="25">
        <v>767391</v>
      </c>
      <c r="J45" s="26">
        <f t="shared" si="1"/>
        <v>1.6044055675490577E-4</v>
      </c>
    </row>
    <row r="46" spans="1:10">
      <c r="A46" s="21" t="s">
        <v>18</v>
      </c>
      <c r="B46" s="21" t="s">
        <v>279</v>
      </c>
      <c r="D46" s="25">
        <v>40</v>
      </c>
      <c r="F46" s="26">
        <f t="shared" si="0"/>
        <v>9.9289829494540307E-5</v>
      </c>
      <c r="H46" s="25">
        <v>617044</v>
      </c>
      <c r="J46" s="26">
        <f t="shared" si="1"/>
        <v>1.2900709403977122E-4</v>
      </c>
    </row>
    <row r="47" spans="1:10">
      <c r="A47" s="21" t="s">
        <v>103</v>
      </c>
      <c r="B47" s="21" t="s">
        <v>282</v>
      </c>
      <c r="D47" s="25">
        <v>43</v>
      </c>
      <c r="F47" s="26">
        <f t="shared" si="0"/>
        <v>1.0673656670663082E-4</v>
      </c>
      <c r="H47" s="25">
        <v>603003</v>
      </c>
      <c r="J47" s="26">
        <f t="shared" si="1"/>
        <v>1.2607150337295907E-4</v>
      </c>
    </row>
    <row r="48" spans="1:10">
      <c r="A48" s="21" t="s">
        <v>208</v>
      </c>
      <c r="B48" s="21" t="s">
        <v>277</v>
      </c>
      <c r="D48" s="25">
        <v>23</v>
      </c>
      <c r="F48" s="26">
        <f t="shared" si="0"/>
        <v>5.709165195936067E-5</v>
      </c>
      <c r="H48" s="25">
        <v>550526</v>
      </c>
      <c r="J48" s="26">
        <f t="shared" si="1"/>
        <v>1.1509999198329307E-4</v>
      </c>
    </row>
    <row r="49" spans="1:10">
      <c r="A49" s="21" t="s">
        <v>1</v>
      </c>
      <c r="B49" s="21" t="s">
        <v>273</v>
      </c>
      <c r="D49" s="25">
        <v>75</v>
      </c>
      <c r="F49" s="26">
        <f t="shared" si="0"/>
        <v>1.8616843030226307E-4</v>
      </c>
      <c r="H49" s="25">
        <v>540920</v>
      </c>
      <c r="J49" s="26">
        <f t="shared" si="1"/>
        <v>1.1309163902086893E-4</v>
      </c>
    </row>
    <row r="50" spans="1:10">
      <c r="A50" s="21" t="s">
        <v>14</v>
      </c>
      <c r="B50" s="21" t="s">
        <v>272</v>
      </c>
      <c r="D50" s="25">
        <v>16</v>
      </c>
      <c r="F50" s="26">
        <f t="shared" si="0"/>
        <v>3.971593179781612E-5</v>
      </c>
      <c r="H50" s="25">
        <v>479990</v>
      </c>
      <c r="J50" s="26">
        <f t="shared" si="1"/>
        <v>1.0035283556464333E-4</v>
      </c>
    </row>
    <row r="51" spans="1:10">
      <c r="A51" s="21" t="s">
        <v>187</v>
      </c>
      <c r="B51" s="21" t="s">
        <v>280</v>
      </c>
      <c r="D51" s="25">
        <v>62</v>
      </c>
      <c r="F51" s="26">
        <f t="shared" si="0"/>
        <v>1.5389923571653747E-4</v>
      </c>
      <c r="H51" s="25">
        <v>367973</v>
      </c>
      <c r="J51" s="26">
        <f t="shared" si="1"/>
        <v>7.6933131859473119E-5</v>
      </c>
    </row>
    <row r="52" spans="1:10">
      <c r="A52" s="21" t="s">
        <v>286</v>
      </c>
      <c r="B52" s="21" t="s">
        <v>287</v>
      </c>
      <c r="D52" s="25">
        <v>6</v>
      </c>
      <c r="F52" s="26">
        <f t="shared" si="0"/>
        <v>1.4893474424181045E-5</v>
      </c>
      <c r="H52" s="25">
        <v>306386</v>
      </c>
      <c r="J52" s="26">
        <f t="shared" si="1"/>
        <v>6.4056967597884979E-5</v>
      </c>
    </row>
    <row r="53" spans="1:10">
      <c r="A53" s="21" t="s">
        <v>88</v>
      </c>
      <c r="B53" s="21" t="s">
        <v>271</v>
      </c>
      <c r="D53" s="25">
        <v>75</v>
      </c>
      <c r="F53" s="26">
        <f t="shared" si="0"/>
        <v>1.8616843030226307E-4</v>
      </c>
      <c r="H53" s="25">
        <v>226851</v>
      </c>
      <c r="J53" s="26">
        <f t="shared" si="1"/>
        <v>4.7428365384018222E-5</v>
      </c>
    </row>
    <row r="54" spans="1:10">
      <c r="A54" s="21" t="s">
        <v>147</v>
      </c>
      <c r="B54" s="21" t="s">
        <v>285</v>
      </c>
      <c r="D54" s="25">
        <v>6</v>
      </c>
      <c r="F54" s="26">
        <f t="shared" si="0"/>
        <v>1.4893474424181045E-5</v>
      </c>
      <c r="H54" s="25">
        <v>188984</v>
      </c>
      <c r="J54" s="26">
        <f t="shared" si="1"/>
        <v>3.9511407063373313E-5</v>
      </c>
    </row>
    <row r="55" spans="1:10">
      <c r="A55" s="21" t="s">
        <v>283</v>
      </c>
      <c r="B55" s="21" t="s">
        <v>284</v>
      </c>
      <c r="D55" s="25">
        <v>29</v>
      </c>
      <c r="F55" s="26">
        <f t="shared" si="0"/>
        <v>7.1985126383541717E-5</v>
      </c>
      <c r="H55" s="25">
        <v>47601</v>
      </c>
      <c r="J55" s="26">
        <f t="shared" si="1"/>
        <v>9.9520725967469891E-6</v>
      </c>
    </row>
    <row r="56" spans="1:10">
      <c r="A56" s="21" t="s">
        <v>274</v>
      </c>
      <c r="B56" s="21" t="s">
        <v>275</v>
      </c>
      <c r="D56" s="25">
        <v>17</v>
      </c>
      <c r="F56" s="26">
        <f t="shared" si="0"/>
        <v>4.219817753517963E-5</v>
      </c>
      <c r="H56" s="25">
        <v>35783</v>
      </c>
      <c r="J56" s="26">
        <f t="shared" si="1"/>
        <v>7.4812506823259496E-6</v>
      </c>
    </row>
    <row r="57" spans="1:10">
      <c r="A57" s="21" t="s">
        <v>149</v>
      </c>
      <c r="B57" s="21" t="s">
        <v>278</v>
      </c>
      <c r="D57" s="25">
        <v>22</v>
      </c>
      <c r="F57" s="26">
        <f t="shared" si="0"/>
        <v>5.4609406221997167E-5</v>
      </c>
      <c r="H57" s="25">
        <v>29012</v>
      </c>
      <c r="J57" s="26">
        <f t="shared" si="1"/>
        <v>6.0656190033155532E-6</v>
      </c>
    </row>
    <row r="58" spans="1:10">
      <c r="A58" s="21" t="s">
        <v>13</v>
      </c>
      <c r="B58" s="21" t="s">
        <v>281</v>
      </c>
      <c r="D58" s="25">
        <v>8</v>
      </c>
      <c r="F58" s="26">
        <f t="shared" si="0"/>
        <v>1.985796589890806E-5</v>
      </c>
      <c r="H58" s="25">
        <v>16314</v>
      </c>
      <c r="J58" s="26">
        <f t="shared" si="1"/>
        <v>3.4108130573586772E-6</v>
      </c>
    </row>
    <row r="59" spans="1:10">
      <c r="D59" s="25"/>
      <c r="F59" s="26"/>
      <c r="H59" s="25"/>
      <c r="J59" s="26"/>
    </row>
    <row r="60" spans="1:10" ht="6" customHeight="1"/>
    <row r="61" spans="1:10">
      <c r="B61" s="21" t="s">
        <v>67</v>
      </c>
      <c r="D61" s="25">
        <f>SUM(D6:D60)</f>
        <v>402861</v>
      </c>
      <c r="F61" s="26">
        <f>SUM(F6:F60)</f>
        <v>1</v>
      </c>
      <c r="H61" s="25">
        <f>SUM(H6:H60)</f>
        <v>4783023791</v>
      </c>
      <c r="J61" s="26">
        <f>SUM(J6:J59)</f>
        <v>0.99999999999999978</v>
      </c>
    </row>
    <row r="63" spans="1:10" ht="15" customHeight="1">
      <c r="A63" s="50" t="s">
        <v>83</v>
      </c>
      <c r="B63" s="176" t="s">
        <v>84</v>
      </c>
      <c r="C63" s="176"/>
      <c r="D63" s="176"/>
      <c r="E63" s="176"/>
      <c r="F63" s="176"/>
      <c r="G63" s="176"/>
      <c r="H63" s="176"/>
      <c r="I63" s="176"/>
      <c r="J63" s="176"/>
    </row>
  </sheetData>
  <mergeCells count="3">
    <mergeCell ref="C4:D4"/>
    <mergeCell ref="C5:D5"/>
    <mergeCell ref="B63:J63"/>
  </mergeCells>
  <pageMargins left="0.7" right="0.7" top="0.75" bottom="0.75" header="0.3" footer="0.3"/>
  <pageSetup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workbookViewId="0">
      <selection activeCell="J1" sqref="J1"/>
    </sheetView>
  </sheetViews>
  <sheetFormatPr defaultRowHeight="12.75"/>
  <cols>
    <col min="1" max="1" width="8" style="21" customWidth="1"/>
    <col min="2" max="2" width="54.85546875" style="21" customWidth="1"/>
    <col min="3" max="3" width="1.42578125" style="21" customWidth="1"/>
    <col min="4" max="4" width="8.42578125" style="21" customWidth="1"/>
    <col min="5" max="5" width="1.28515625" style="21" customWidth="1"/>
    <col min="6" max="6" width="9.85546875" style="21" customWidth="1"/>
    <col min="7" max="7" width="1.7109375" style="21" customWidth="1"/>
    <col min="8" max="8" width="13.7109375" style="21" customWidth="1"/>
    <col min="9" max="9" width="1.28515625" style="21" customWidth="1"/>
    <col min="10" max="10" width="9.140625" style="21"/>
    <col min="11" max="11" width="1.42578125" style="21" customWidth="1"/>
    <col min="12" max="16384" width="9.140625" style="21"/>
  </cols>
  <sheetData>
    <row r="1" spans="1:10">
      <c r="A1" s="19" t="s">
        <v>518</v>
      </c>
      <c r="B1" s="48"/>
      <c r="C1" s="48"/>
      <c r="D1" s="48"/>
      <c r="E1" s="48"/>
      <c r="F1" s="48"/>
      <c r="G1" s="48"/>
      <c r="H1" s="48"/>
      <c r="I1" s="48"/>
      <c r="J1" s="48" t="s">
        <v>483</v>
      </c>
    </row>
    <row r="3" spans="1:10">
      <c r="J3" s="23" t="s">
        <v>76</v>
      </c>
    </row>
    <row r="4" spans="1:10">
      <c r="C4" s="168" t="s">
        <v>77</v>
      </c>
      <c r="D4" s="168"/>
      <c r="F4" s="23" t="s">
        <v>76</v>
      </c>
      <c r="H4" s="23" t="s">
        <v>31</v>
      </c>
      <c r="J4" s="23" t="s">
        <v>78</v>
      </c>
    </row>
    <row r="5" spans="1:10">
      <c r="A5" s="49" t="s">
        <v>288</v>
      </c>
      <c r="B5" s="22"/>
      <c r="C5" s="169" t="s">
        <v>80</v>
      </c>
      <c r="D5" s="169"/>
      <c r="E5" s="22"/>
      <c r="F5" s="24" t="s">
        <v>80</v>
      </c>
      <c r="G5" s="22"/>
      <c r="H5" s="24" t="s">
        <v>81</v>
      </c>
      <c r="I5" s="22"/>
      <c r="J5" s="24" t="s">
        <v>82</v>
      </c>
    </row>
    <row r="6" spans="1:10" ht="16.5" customHeight="1">
      <c r="A6" s="21" t="s">
        <v>136</v>
      </c>
      <c r="B6" s="21" t="s">
        <v>291</v>
      </c>
      <c r="D6" s="25">
        <v>36037</v>
      </c>
      <c r="F6" s="26">
        <f t="shared" ref="F6:F60" si="0">D6/D$62</f>
        <v>8.9722171736158998E-2</v>
      </c>
      <c r="H6" s="25">
        <v>632719915</v>
      </c>
      <c r="J6" s="26">
        <f>H6/$H$62</f>
        <v>0.13266129560596765</v>
      </c>
    </row>
    <row r="7" spans="1:10">
      <c r="A7" s="21" t="s">
        <v>264</v>
      </c>
      <c r="B7" s="21" t="s">
        <v>290</v>
      </c>
      <c r="D7" s="25">
        <v>46607</v>
      </c>
      <c r="F7" s="26">
        <f t="shared" si="0"/>
        <v>0.1160385508812377</v>
      </c>
      <c r="H7" s="25">
        <v>571665086</v>
      </c>
      <c r="J7" s="26">
        <f t="shared" ref="J7:J60" si="1">H7/$H$62</f>
        <v>0.11986003469079508</v>
      </c>
    </row>
    <row r="8" spans="1:10">
      <c r="A8" s="21" t="s">
        <v>292</v>
      </c>
      <c r="B8" s="21" t="s">
        <v>293</v>
      </c>
      <c r="D8" s="25">
        <v>24153</v>
      </c>
      <c r="F8" s="26">
        <f t="shared" si="0"/>
        <v>6.0134295694520862E-2</v>
      </c>
      <c r="H8" s="25">
        <v>442492409</v>
      </c>
      <c r="J8" s="26">
        <f t="shared" si="1"/>
        <v>9.2776621822857813E-2</v>
      </c>
    </row>
    <row r="9" spans="1:10">
      <c r="A9" s="21" t="s">
        <v>105</v>
      </c>
      <c r="B9" s="21" t="s">
        <v>294</v>
      </c>
      <c r="D9" s="25">
        <v>25889</v>
      </c>
      <c r="F9" s="26">
        <f t="shared" si="0"/>
        <v>6.4456455977951008E-2</v>
      </c>
      <c r="H9" s="25">
        <v>432076596</v>
      </c>
      <c r="J9" s="26">
        <f t="shared" si="1"/>
        <v>9.0592756237767955E-2</v>
      </c>
    </row>
    <row r="10" spans="1:10">
      <c r="A10" s="21" t="s">
        <v>22</v>
      </c>
      <c r="B10" s="21" t="s">
        <v>295</v>
      </c>
      <c r="D10" s="25">
        <v>17060</v>
      </c>
      <c r="F10" s="26">
        <f t="shared" si="0"/>
        <v>4.2474685734630313E-2</v>
      </c>
      <c r="H10" s="25">
        <v>184177266</v>
      </c>
      <c r="J10" s="26">
        <f t="shared" si="1"/>
        <v>3.8616130375357216E-2</v>
      </c>
    </row>
    <row r="11" spans="1:10">
      <c r="A11" s="21" t="s">
        <v>255</v>
      </c>
      <c r="B11" s="21" t="s">
        <v>296</v>
      </c>
      <c r="D11" s="25">
        <v>38720</v>
      </c>
      <c r="F11" s="26">
        <f t="shared" si="0"/>
        <v>9.6402100330884269E-2</v>
      </c>
      <c r="H11" s="25">
        <v>170625286</v>
      </c>
      <c r="J11" s="26">
        <f t="shared" si="1"/>
        <v>3.5774710053023656E-2</v>
      </c>
    </row>
    <row r="12" spans="1:10">
      <c r="A12" s="21" t="s">
        <v>111</v>
      </c>
      <c r="B12" s="21" t="s">
        <v>299</v>
      </c>
      <c r="D12" s="25">
        <v>15021</v>
      </c>
      <c r="F12" s="26">
        <f t="shared" si="0"/>
        <v>3.739813918053235E-2</v>
      </c>
      <c r="H12" s="25">
        <v>160827061</v>
      </c>
      <c r="J12" s="26">
        <f t="shared" si="1"/>
        <v>3.3720333080965198E-2</v>
      </c>
    </row>
    <row r="13" spans="1:10">
      <c r="A13" s="21" t="s">
        <v>297</v>
      </c>
      <c r="B13" s="21" t="s">
        <v>298</v>
      </c>
      <c r="D13" s="25">
        <v>25865</v>
      </c>
      <c r="F13" s="26">
        <f t="shared" si="0"/>
        <v>6.4396702609977319E-2</v>
      </c>
      <c r="H13" s="25">
        <v>158970350</v>
      </c>
      <c r="J13" s="26">
        <f t="shared" si="1"/>
        <v>3.3331039681174152E-2</v>
      </c>
    </row>
    <row r="14" spans="1:10">
      <c r="A14" s="21" t="s">
        <v>120</v>
      </c>
      <c r="B14" s="21" t="s">
        <v>300</v>
      </c>
      <c r="D14" s="25">
        <v>7754</v>
      </c>
      <c r="F14" s="26">
        <f t="shared" si="0"/>
        <v>1.930531730283256E-2</v>
      </c>
      <c r="H14" s="25">
        <v>116682321</v>
      </c>
      <c r="J14" s="26">
        <f t="shared" si="1"/>
        <v>2.4464581422526277E-2</v>
      </c>
    </row>
    <row r="15" spans="1:10">
      <c r="A15" s="21" t="s">
        <v>18</v>
      </c>
      <c r="B15" s="21" t="s">
        <v>301</v>
      </c>
      <c r="D15" s="25">
        <v>8342</v>
      </c>
      <c r="F15" s="26">
        <f t="shared" si="0"/>
        <v>2.0769274818187928E-2</v>
      </c>
      <c r="H15" s="25">
        <v>111069865</v>
      </c>
      <c r="J15" s="26">
        <f t="shared" si="1"/>
        <v>2.3287827432585111E-2</v>
      </c>
    </row>
    <row r="16" spans="1:10">
      <c r="A16" s="21" t="s">
        <v>85</v>
      </c>
      <c r="B16" s="21" t="s">
        <v>303</v>
      </c>
      <c r="D16" s="25">
        <v>13369</v>
      </c>
      <c r="F16" s="26">
        <f t="shared" si="0"/>
        <v>3.3285115685010122E-2</v>
      </c>
      <c r="H16" s="25">
        <v>109582550</v>
      </c>
      <c r="J16" s="26">
        <f t="shared" si="1"/>
        <v>2.2975984656347873E-2</v>
      </c>
    </row>
    <row r="17" spans="1:10">
      <c r="A17" s="21" t="s">
        <v>144</v>
      </c>
      <c r="B17" s="21" t="s">
        <v>311</v>
      </c>
      <c r="D17" s="25">
        <v>8045</v>
      </c>
      <c r="F17" s="26">
        <f t="shared" si="0"/>
        <v>2.0029826889513533E-2</v>
      </c>
      <c r="H17" s="25">
        <v>104883555</v>
      </c>
      <c r="J17" s="26">
        <f t="shared" si="1"/>
        <v>2.1990754462122099E-2</v>
      </c>
    </row>
    <row r="18" spans="1:10">
      <c r="A18" s="21" t="s">
        <v>126</v>
      </c>
      <c r="B18" s="21" t="s">
        <v>305</v>
      </c>
      <c r="D18" s="25">
        <v>6156</v>
      </c>
      <c r="F18" s="26">
        <f t="shared" si="0"/>
        <v>1.5326738885251125E-2</v>
      </c>
      <c r="H18" s="25">
        <v>97517982</v>
      </c>
      <c r="J18" s="26">
        <f t="shared" si="1"/>
        <v>2.0446427448074605E-2</v>
      </c>
    </row>
    <row r="19" spans="1:10">
      <c r="A19" s="21" t="s">
        <v>124</v>
      </c>
      <c r="B19" s="21" t="s">
        <v>302</v>
      </c>
      <c r="D19" s="25">
        <v>11851</v>
      </c>
      <c r="F19" s="26">
        <f t="shared" si="0"/>
        <v>2.9505715160674316E-2</v>
      </c>
      <c r="H19" s="25">
        <v>96348261</v>
      </c>
      <c r="J19" s="26">
        <f t="shared" si="1"/>
        <v>2.0201174059207419E-2</v>
      </c>
    </row>
    <row r="20" spans="1:10">
      <c r="A20" s="21" t="s">
        <v>20</v>
      </c>
      <c r="B20" s="21" t="s">
        <v>315</v>
      </c>
      <c r="D20" s="25">
        <v>5336</v>
      </c>
      <c r="F20" s="26">
        <f t="shared" si="0"/>
        <v>1.3285165479483432E-2</v>
      </c>
      <c r="H20" s="25">
        <v>88059073</v>
      </c>
      <c r="J20" s="26">
        <f t="shared" si="1"/>
        <v>1.8463194277740545E-2</v>
      </c>
    </row>
    <row r="21" spans="1:10">
      <c r="A21" s="21" t="s">
        <v>179</v>
      </c>
      <c r="B21" s="21" t="s">
        <v>304</v>
      </c>
      <c r="D21" s="25">
        <v>7644</v>
      </c>
      <c r="F21" s="26">
        <f t="shared" si="0"/>
        <v>1.903144769961982E-2</v>
      </c>
      <c r="H21" s="25">
        <v>84613646</v>
      </c>
      <c r="J21" s="26">
        <f t="shared" si="1"/>
        <v>1.7740797528563175E-2</v>
      </c>
    </row>
    <row r="22" spans="1:10">
      <c r="A22" s="21" t="s">
        <v>138</v>
      </c>
      <c r="B22" s="21" t="s">
        <v>306</v>
      </c>
      <c r="D22" s="25">
        <v>1765</v>
      </c>
      <c r="F22" s="26">
        <f t="shared" si="0"/>
        <v>4.394362269731682E-3</v>
      </c>
      <c r="H22" s="25">
        <v>81896733</v>
      </c>
      <c r="J22" s="26">
        <f t="shared" si="1"/>
        <v>1.7171147055922847E-2</v>
      </c>
    </row>
    <row r="23" spans="1:10">
      <c r="A23" s="21" t="s">
        <v>90</v>
      </c>
      <c r="B23" s="21" t="s">
        <v>307</v>
      </c>
      <c r="D23" s="25">
        <v>5706</v>
      </c>
      <c r="F23" s="26">
        <f t="shared" si="0"/>
        <v>1.4206363235744465E-2</v>
      </c>
      <c r="H23" s="25">
        <v>81271702</v>
      </c>
      <c r="J23" s="26">
        <f t="shared" si="1"/>
        <v>1.7040097881891567E-2</v>
      </c>
    </row>
    <row r="24" spans="1:10">
      <c r="A24" s="21" t="s">
        <v>206</v>
      </c>
      <c r="B24" s="21" t="s">
        <v>308</v>
      </c>
      <c r="D24" s="25">
        <v>7766</v>
      </c>
      <c r="F24" s="26">
        <f t="shared" si="0"/>
        <v>1.9335193986819404E-2</v>
      </c>
      <c r="H24" s="25">
        <v>79757073</v>
      </c>
      <c r="J24" s="26">
        <f t="shared" si="1"/>
        <v>1.672252822628436E-2</v>
      </c>
    </row>
    <row r="25" spans="1:10">
      <c r="A25" s="21" t="s">
        <v>316</v>
      </c>
      <c r="B25" s="21" t="s">
        <v>317</v>
      </c>
      <c r="D25" s="25">
        <v>2918</v>
      </c>
      <c r="F25" s="26">
        <f t="shared" si="0"/>
        <v>7.2650136561343056E-3</v>
      </c>
      <c r="H25" s="25">
        <v>66711208</v>
      </c>
      <c r="J25" s="26">
        <f t="shared" si="1"/>
        <v>1.3987224164928005E-2</v>
      </c>
    </row>
    <row r="26" spans="1:10">
      <c r="A26" s="21" t="s">
        <v>97</v>
      </c>
      <c r="B26" s="21" t="s">
        <v>309</v>
      </c>
      <c r="D26" s="25">
        <v>4157</v>
      </c>
      <c r="F26" s="26">
        <f t="shared" si="0"/>
        <v>1.034978127777598E-2</v>
      </c>
      <c r="H26" s="25">
        <v>65085565</v>
      </c>
      <c r="J26" s="26">
        <f t="shared" si="1"/>
        <v>1.3646378395006615E-2</v>
      </c>
    </row>
    <row r="27" spans="1:10">
      <c r="A27" s="21" t="s">
        <v>187</v>
      </c>
      <c r="B27" s="21" t="s">
        <v>310</v>
      </c>
      <c r="D27" s="25">
        <v>6032</v>
      </c>
      <c r="F27" s="26">
        <f t="shared" si="0"/>
        <v>1.5018013150720402E-2</v>
      </c>
      <c r="H27" s="25">
        <v>64424068</v>
      </c>
      <c r="J27" s="26">
        <f t="shared" si="1"/>
        <v>1.350768345751684E-2</v>
      </c>
    </row>
    <row r="28" spans="1:10">
      <c r="A28" s="21" t="s">
        <v>216</v>
      </c>
      <c r="B28" s="21" t="s">
        <v>314</v>
      </c>
      <c r="D28" s="25">
        <v>4286</v>
      </c>
      <c r="F28" s="26">
        <f t="shared" si="0"/>
        <v>1.0670955630634556E-2</v>
      </c>
      <c r="H28" s="25">
        <v>61803288</v>
      </c>
      <c r="J28" s="26">
        <f t="shared" si="1"/>
        <v>1.2958189025532337E-2</v>
      </c>
    </row>
    <row r="29" spans="1:10">
      <c r="A29" s="21" t="s">
        <v>109</v>
      </c>
      <c r="B29" s="21" t="s">
        <v>319</v>
      </c>
      <c r="D29" s="25">
        <v>3060</v>
      </c>
      <c r="F29" s="26">
        <f t="shared" si="0"/>
        <v>7.6185544166452969E-3</v>
      </c>
      <c r="H29" s="25">
        <v>51534038</v>
      </c>
      <c r="J29" s="26">
        <f t="shared" si="1"/>
        <v>1.08050530524034E-2</v>
      </c>
    </row>
    <row r="30" spans="1:10">
      <c r="A30" s="21" t="s">
        <v>286</v>
      </c>
      <c r="B30" s="21" t="s">
        <v>312</v>
      </c>
      <c r="D30" s="25">
        <v>2693</v>
      </c>
      <c r="F30" s="26">
        <f t="shared" si="0"/>
        <v>6.7048258313809747E-3</v>
      </c>
      <c r="H30" s="25">
        <v>50862952</v>
      </c>
      <c r="J30" s="26">
        <f t="shared" si="1"/>
        <v>1.066434760578722E-2</v>
      </c>
    </row>
    <row r="31" spans="1:10">
      <c r="A31" s="21" t="s">
        <v>233</v>
      </c>
      <c r="B31" s="21" t="s">
        <v>318</v>
      </c>
      <c r="D31" s="25">
        <v>11415</v>
      </c>
      <c r="F31" s="26">
        <f t="shared" si="0"/>
        <v>2.842019564248564E-2</v>
      </c>
      <c r="H31" s="25">
        <v>48274195</v>
      </c>
      <c r="J31" s="26">
        <f t="shared" si="1"/>
        <v>1.0121567381098042E-2</v>
      </c>
    </row>
    <row r="32" spans="1:10">
      <c r="A32" s="21" t="s">
        <v>21</v>
      </c>
      <c r="B32" s="21" t="s">
        <v>313</v>
      </c>
      <c r="D32" s="25">
        <v>3487</v>
      </c>
      <c r="F32" s="26">
        <f t="shared" si="0"/>
        <v>8.6816664218438387E-3</v>
      </c>
      <c r="H32" s="25">
        <v>47778118</v>
      </c>
      <c r="J32" s="26">
        <f t="shared" si="1"/>
        <v>1.001755577030447E-2</v>
      </c>
    </row>
    <row r="33" spans="1:10">
      <c r="A33" s="21" t="s">
        <v>156</v>
      </c>
      <c r="B33" s="21" t="s">
        <v>323</v>
      </c>
      <c r="D33" s="25">
        <v>3616</v>
      </c>
      <c r="F33" s="26">
        <f t="shared" si="0"/>
        <v>9.0028407747024166E-3</v>
      </c>
      <c r="H33" s="25">
        <v>42821279</v>
      </c>
      <c r="J33" s="26">
        <f t="shared" si="1"/>
        <v>8.9782638683731236E-3</v>
      </c>
    </row>
    <row r="34" spans="1:10">
      <c r="A34" s="21" t="s">
        <v>185</v>
      </c>
      <c r="B34" s="21" t="s">
        <v>321</v>
      </c>
      <c r="D34" s="25">
        <v>3786</v>
      </c>
      <c r="F34" s="26">
        <f t="shared" si="0"/>
        <v>9.4260937978493768E-3</v>
      </c>
      <c r="H34" s="25">
        <v>41198198</v>
      </c>
      <c r="J34" s="26">
        <f t="shared" si="1"/>
        <v>8.6379552685822841E-3</v>
      </c>
    </row>
    <row r="35" spans="1:10">
      <c r="A35" s="21" t="s">
        <v>245</v>
      </c>
      <c r="B35" s="21" t="s">
        <v>324</v>
      </c>
      <c r="D35" s="25">
        <v>1849</v>
      </c>
      <c r="F35" s="26">
        <f t="shared" si="0"/>
        <v>4.6034990576395924E-3</v>
      </c>
      <c r="H35" s="25">
        <v>37506505</v>
      </c>
      <c r="J35" s="26">
        <f t="shared" si="1"/>
        <v>7.8639243510324839E-3</v>
      </c>
    </row>
    <row r="36" spans="1:10">
      <c r="A36" s="21" t="s">
        <v>214</v>
      </c>
      <c r="B36" s="21" t="s">
        <v>327</v>
      </c>
      <c r="D36" s="25">
        <v>2404</v>
      </c>
      <c r="F36" s="26">
        <f t="shared" si="0"/>
        <v>5.9852956920311414E-3</v>
      </c>
      <c r="H36" s="25">
        <v>35699920</v>
      </c>
      <c r="J36" s="26">
        <f t="shared" si="1"/>
        <v>7.4851407833897501E-3</v>
      </c>
    </row>
    <row r="37" spans="1:10">
      <c r="A37" s="21" t="s">
        <v>189</v>
      </c>
      <c r="B37" s="21" t="s">
        <v>325</v>
      </c>
      <c r="D37" s="25">
        <v>2243</v>
      </c>
      <c r="F37" s="26">
        <f t="shared" si="0"/>
        <v>5.5844501818743137E-3</v>
      </c>
      <c r="H37" s="25">
        <v>35087276</v>
      </c>
      <c r="J37" s="26">
        <f t="shared" si="1"/>
        <v>7.3566887703292441E-3</v>
      </c>
    </row>
    <row r="38" spans="1:10">
      <c r="A38" s="21" t="s">
        <v>199</v>
      </c>
      <c r="B38" s="21" t="s">
        <v>320</v>
      </c>
      <c r="D38" s="25">
        <v>2484</v>
      </c>
      <c r="F38" s="26">
        <f t="shared" si="0"/>
        <v>6.18447358527677E-3</v>
      </c>
      <c r="H38" s="25">
        <v>34808786</v>
      </c>
      <c r="J38" s="26">
        <f t="shared" si="1"/>
        <v>7.2982982513374308E-3</v>
      </c>
    </row>
    <row r="39" spans="1:10">
      <c r="A39" s="21" t="s">
        <v>274</v>
      </c>
      <c r="B39" s="21" t="s">
        <v>322</v>
      </c>
      <c r="D39" s="25">
        <v>965</v>
      </c>
      <c r="F39" s="26">
        <f t="shared" si="0"/>
        <v>2.4025833372753958E-3</v>
      </c>
      <c r="H39" s="25">
        <v>31453923</v>
      </c>
      <c r="J39" s="26">
        <f t="shared" si="1"/>
        <v>6.5948899001706694E-3</v>
      </c>
    </row>
    <row r="40" spans="1:10">
      <c r="A40" s="21" t="s">
        <v>210</v>
      </c>
      <c r="B40" s="21" t="s">
        <v>326</v>
      </c>
      <c r="D40" s="25">
        <v>15346</v>
      </c>
      <c r="F40" s="26">
        <f t="shared" si="0"/>
        <v>3.8207299371842716E-2</v>
      </c>
      <c r="H40" s="25">
        <v>28558381</v>
      </c>
      <c r="J40" s="26">
        <f t="shared" si="1"/>
        <v>5.9877865925381055E-3</v>
      </c>
    </row>
    <row r="41" spans="1:10">
      <c r="A41" s="21" t="s">
        <v>201</v>
      </c>
      <c r="B41" s="21" t="s">
        <v>328</v>
      </c>
      <c r="D41" s="25">
        <v>2533</v>
      </c>
      <c r="F41" s="26">
        <f t="shared" si="0"/>
        <v>6.3064700448897176E-3</v>
      </c>
      <c r="H41" s="25">
        <v>26836295</v>
      </c>
      <c r="J41" s="26">
        <f t="shared" si="1"/>
        <v>5.6267197847944322E-3</v>
      </c>
    </row>
    <row r="42" spans="1:10">
      <c r="A42" s="21" t="s">
        <v>158</v>
      </c>
      <c r="B42" s="21" t="s">
        <v>333</v>
      </c>
      <c r="D42" s="25">
        <v>1110</v>
      </c>
      <c r="F42" s="26">
        <f t="shared" si="0"/>
        <v>2.7635932687830977E-3</v>
      </c>
      <c r="H42" s="25">
        <v>23453602</v>
      </c>
      <c r="J42" s="26">
        <f t="shared" si="1"/>
        <v>4.9174763654257882E-3</v>
      </c>
    </row>
    <row r="43" spans="1:10">
      <c r="A43" s="21" t="s">
        <v>330</v>
      </c>
      <c r="B43" s="21" t="s">
        <v>331</v>
      </c>
      <c r="D43" s="25">
        <v>784</v>
      </c>
      <c r="F43" s="26">
        <f t="shared" si="0"/>
        <v>1.9519433538071609E-3</v>
      </c>
      <c r="H43" s="25">
        <v>22422375</v>
      </c>
      <c r="J43" s="26">
        <f t="shared" si="1"/>
        <v>4.7012607751770524E-3</v>
      </c>
    </row>
    <row r="44" spans="1:10">
      <c r="A44" s="21" t="s">
        <v>154</v>
      </c>
      <c r="B44" s="21" t="s">
        <v>329</v>
      </c>
      <c r="D44" s="25">
        <v>580</v>
      </c>
      <c r="F44" s="26">
        <f t="shared" si="0"/>
        <v>1.4440397260308078E-3</v>
      </c>
      <c r="H44" s="25">
        <v>21307393</v>
      </c>
      <c r="J44" s="26">
        <f t="shared" si="1"/>
        <v>4.4674844182287605E-3</v>
      </c>
    </row>
    <row r="45" spans="1:10">
      <c r="A45" s="21" t="s">
        <v>338</v>
      </c>
      <c r="B45" s="21" t="s">
        <v>339</v>
      </c>
      <c r="D45" s="25">
        <v>193</v>
      </c>
      <c r="F45" s="26">
        <f t="shared" si="0"/>
        <v>4.8051666745507917E-4</v>
      </c>
      <c r="H45" s="25">
        <v>19318468</v>
      </c>
      <c r="J45" s="26">
        <f t="shared" si="1"/>
        <v>4.0504699366107778E-3</v>
      </c>
    </row>
    <row r="46" spans="1:10">
      <c r="A46" s="21" t="s">
        <v>191</v>
      </c>
      <c r="B46" s="21" t="s">
        <v>334</v>
      </c>
      <c r="D46" s="25">
        <v>308</v>
      </c>
      <c r="F46" s="26">
        <f t="shared" si="0"/>
        <v>7.6683488899567036E-4</v>
      </c>
      <c r="H46" s="25">
        <v>18329216</v>
      </c>
      <c r="J46" s="26">
        <f t="shared" si="1"/>
        <v>3.8430551723690125E-3</v>
      </c>
    </row>
    <row r="47" spans="1:10">
      <c r="A47" s="21" t="s">
        <v>132</v>
      </c>
      <c r="B47" s="21" t="s">
        <v>336</v>
      </c>
      <c r="D47" s="25">
        <v>1028</v>
      </c>
      <c r="F47" s="26">
        <f t="shared" si="0"/>
        <v>2.5594359282063283E-3</v>
      </c>
      <c r="H47" s="25">
        <v>14394759</v>
      </c>
      <c r="J47" s="26">
        <f t="shared" si="1"/>
        <v>3.0181243447595027E-3</v>
      </c>
    </row>
    <row r="48" spans="1:10">
      <c r="A48" s="21" t="s">
        <v>99</v>
      </c>
      <c r="B48" s="21" t="s">
        <v>335</v>
      </c>
      <c r="D48" s="25">
        <v>2460</v>
      </c>
      <c r="F48" s="26">
        <f t="shared" si="0"/>
        <v>6.1247202173030819E-3</v>
      </c>
      <c r="H48" s="25">
        <v>12673909</v>
      </c>
      <c r="J48" s="26">
        <f t="shared" si="1"/>
        <v>2.6573166870085536E-3</v>
      </c>
    </row>
    <row r="49" spans="1:10">
      <c r="A49" s="21" t="s">
        <v>19</v>
      </c>
      <c r="B49" s="21" t="s">
        <v>332</v>
      </c>
      <c r="D49" s="25">
        <v>306</v>
      </c>
      <c r="F49" s="26">
        <f t="shared" si="0"/>
        <v>7.6185544166452969E-4</v>
      </c>
      <c r="H49" s="25">
        <v>10014169</v>
      </c>
      <c r="J49" s="26">
        <f t="shared" si="1"/>
        <v>2.0996535788779737E-3</v>
      </c>
    </row>
    <row r="50" spans="1:10">
      <c r="A50" s="21" t="s">
        <v>88</v>
      </c>
      <c r="B50" s="21" t="s">
        <v>337</v>
      </c>
      <c r="D50" s="25">
        <v>1397</v>
      </c>
      <c r="F50" s="26">
        <f t="shared" si="0"/>
        <v>3.4781439608017905E-3</v>
      </c>
      <c r="H50" s="25">
        <v>8246369</v>
      </c>
      <c r="J50" s="26">
        <f t="shared" si="1"/>
        <v>1.7290019954325094E-3</v>
      </c>
    </row>
    <row r="51" spans="1:10">
      <c r="A51" s="21" t="s">
        <v>176</v>
      </c>
      <c r="B51" s="21" t="s">
        <v>345</v>
      </c>
      <c r="D51" s="25">
        <v>1197</v>
      </c>
      <c r="F51" s="26">
        <f t="shared" si="0"/>
        <v>2.9801992276877192E-3</v>
      </c>
      <c r="H51" s="25">
        <v>7565785</v>
      </c>
      <c r="J51" s="26">
        <f t="shared" si="1"/>
        <v>1.5863051195033049E-3</v>
      </c>
    </row>
    <row r="52" spans="1:10">
      <c r="A52" s="21" t="s">
        <v>142</v>
      </c>
      <c r="B52" s="21" t="s">
        <v>344</v>
      </c>
      <c r="D52" s="25">
        <v>1256</v>
      </c>
      <c r="F52" s="26">
        <f t="shared" si="0"/>
        <v>3.1270929239563699E-3</v>
      </c>
      <c r="H52" s="25">
        <v>6768556</v>
      </c>
      <c r="J52" s="26">
        <f t="shared" si="1"/>
        <v>1.4191514871814109E-3</v>
      </c>
    </row>
    <row r="53" spans="1:10">
      <c r="A53" s="21" t="s">
        <v>152</v>
      </c>
      <c r="B53" s="21" t="s">
        <v>342</v>
      </c>
      <c r="D53" s="25">
        <v>806</v>
      </c>
      <c r="F53" s="26">
        <f t="shared" si="0"/>
        <v>2.0067172744497089E-3</v>
      </c>
      <c r="H53" s="25">
        <v>6480612</v>
      </c>
      <c r="J53" s="26">
        <f t="shared" si="1"/>
        <v>1.3587787642808449E-3</v>
      </c>
    </row>
    <row r="54" spans="1:10">
      <c r="A54" s="21" t="s">
        <v>283</v>
      </c>
      <c r="B54" s="21" t="s">
        <v>340</v>
      </c>
      <c r="D54" s="25">
        <v>659</v>
      </c>
      <c r="F54" s="26">
        <f t="shared" si="0"/>
        <v>1.6407278956108661E-3</v>
      </c>
      <c r="H54" s="25">
        <v>6427164</v>
      </c>
      <c r="J54" s="26">
        <f t="shared" si="1"/>
        <v>1.3475724141100149E-3</v>
      </c>
    </row>
    <row r="55" spans="1:10">
      <c r="A55" s="21" t="s">
        <v>130</v>
      </c>
      <c r="B55" s="21" t="s">
        <v>341</v>
      </c>
      <c r="D55" s="25">
        <v>1259</v>
      </c>
      <c r="F55" s="26">
        <f t="shared" si="0"/>
        <v>3.134562094953081E-3</v>
      </c>
      <c r="H55" s="25">
        <v>6289769</v>
      </c>
      <c r="J55" s="26">
        <f t="shared" si="1"/>
        <v>1.3187650409300796E-3</v>
      </c>
    </row>
    <row r="56" spans="1:10">
      <c r="A56" s="21" t="s">
        <v>122</v>
      </c>
      <c r="B56" s="21" t="s">
        <v>343</v>
      </c>
      <c r="D56" s="25">
        <v>1481</v>
      </c>
      <c r="F56" s="26">
        <f t="shared" si="0"/>
        <v>3.6872807487097008E-3</v>
      </c>
      <c r="H56" s="25">
        <v>5368551</v>
      </c>
      <c r="J56" s="26">
        <f t="shared" si="1"/>
        <v>1.1256148483752297E-3</v>
      </c>
    </row>
    <row r="57" spans="1:10">
      <c r="A57" s="21" t="s">
        <v>107</v>
      </c>
      <c r="B57" s="21" t="s">
        <v>346</v>
      </c>
      <c r="D57" s="25">
        <v>265</v>
      </c>
      <c r="F57" s="26">
        <f t="shared" si="0"/>
        <v>6.5977677137614497E-4</v>
      </c>
      <c r="H57" s="25">
        <v>3013808</v>
      </c>
      <c r="J57" s="26">
        <f t="shared" si="1"/>
        <v>6.3189993630535584E-4</v>
      </c>
    </row>
    <row r="58" spans="1:10">
      <c r="A58" s="21" t="s">
        <v>348</v>
      </c>
      <c r="B58" s="21" t="s">
        <v>349</v>
      </c>
      <c r="D58" s="25">
        <v>117</v>
      </c>
      <c r="F58" s="26">
        <f t="shared" si="0"/>
        <v>2.9129766887173191E-4</v>
      </c>
      <c r="H58" s="25">
        <v>1234542</v>
      </c>
      <c r="J58" s="26">
        <f t="shared" si="1"/>
        <v>2.5884429637398486E-4</v>
      </c>
    </row>
    <row r="59" spans="1:10">
      <c r="A59" s="21" t="s">
        <v>101</v>
      </c>
      <c r="B59" s="21" t="s">
        <v>347</v>
      </c>
      <c r="D59" s="25">
        <v>66</v>
      </c>
      <c r="F59" s="26">
        <f t="shared" si="0"/>
        <v>1.6432176192764366E-4</v>
      </c>
      <c r="H59" s="25">
        <v>287082</v>
      </c>
      <c r="J59" s="26">
        <f t="shared" si="1"/>
        <v>6.0191988844151371E-5</v>
      </c>
    </row>
    <row r="60" spans="1:10">
      <c r="A60" s="21" t="s">
        <v>16</v>
      </c>
      <c r="B60" s="21" t="s">
        <v>350</v>
      </c>
      <c r="D60" s="25">
        <v>19</v>
      </c>
      <c r="F60" s="26">
        <f t="shared" si="0"/>
        <v>4.7304749645836807E-5</v>
      </c>
      <c r="H60" s="25">
        <v>161829</v>
      </c>
      <c r="J60" s="26">
        <f t="shared" si="1"/>
        <v>3.3930407906661413E-5</v>
      </c>
    </row>
    <row r="61" spans="1:10" ht="6.75" customHeight="1"/>
    <row r="62" spans="1:10">
      <c r="B62" s="21" t="s">
        <v>67</v>
      </c>
      <c r="D62" s="25">
        <f>SUM(D6:D60)</f>
        <v>401651</v>
      </c>
      <c r="F62" s="26">
        <f>SUM(F6:F60)</f>
        <v>0.99999999999999989</v>
      </c>
      <c r="H62" s="25">
        <f>SUM(H6:H60)</f>
        <v>4769438683</v>
      </c>
      <c r="J62" s="26">
        <f>SUM(J6:J60)</f>
        <v>0.99999999999999978</v>
      </c>
    </row>
    <row r="64" spans="1:10" ht="25.5" customHeight="1">
      <c r="A64" s="50" t="s">
        <v>83</v>
      </c>
      <c r="B64" s="176" t="s">
        <v>84</v>
      </c>
      <c r="C64" s="176"/>
      <c r="D64" s="176"/>
      <c r="E64" s="176"/>
      <c r="F64" s="176"/>
      <c r="G64" s="176"/>
      <c r="H64" s="176"/>
      <c r="I64" s="176"/>
      <c r="J64" s="176"/>
    </row>
    <row r="65" spans="2:2">
      <c r="B65" s="21" t="s">
        <v>289</v>
      </c>
    </row>
  </sheetData>
  <mergeCells count="3">
    <mergeCell ref="C4:D4"/>
    <mergeCell ref="C5:D5"/>
    <mergeCell ref="B64:J64"/>
  </mergeCells>
  <pageMargins left="0.7" right="0.7" top="0.75" bottom="0.75" header="0.3" footer="0.3"/>
  <pageSetup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6" sqref="O6"/>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zoomScaleNormal="100" workbookViewId="0">
      <selection activeCell="N69" sqref="N69"/>
    </sheetView>
  </sheetViews>
  <sheetFormatPr defaultRowHeight="12.75"/>
  <cols>
    <col min="1" max="1" width="3.140625" style="71" customWidth="1"/>
    <col min="2" max="2" width="9" style="71" customWidth="1"/>
    <col min="3" max="3" width="35.5703125" style="71" customWidth="1"/>
    <col min="4" max="4" width="11" style="71" customWidth="1"/>
    <col min="5" max="5" width="0.42578125" style="71" customWidth="1"/>
    <col min="6" max="11" width="10.28515625" style="71" customWidth="1"/>
    <col min="12" max="12" width="0.85546875" style="71" customWidth="1"/>
    <col min="13" max="16384" width="9.140625" style="71"/>
  </cols>
  <sheetData>
    <row r="1" spans="1:11">
      <c r="K1" s="71" t="s">
        <v>475</v>
      </c>
    </row>
    <row r="3" spans="1:11">
      <c r="B3" s="161" t="s">
        <v>411</v>
      </c>
      <c r="C3" s="161"/>
      <c r="D3" s="161"/>
      <c r="E3" s="161"/>
      <c r="F3" s="161"/>
      <c r="G3" s="161"/>
      <c r="H3" s="161"/>
      <c r="I3" s="161"/>
      <c r="J3" s="162"/>
      <c r="K3" s="162"/>
    </row>
    <row r="6" spans="1:11" ht="19.5" customHeight="1">
      <c r="B6" s="163"/>
      <c r="C6" s="164"/>
      <c r="D6" s="165">
        <v>2019</v>
      </c>
      <c r="E6" s="166"/>
      <c r="F6" s="167"/>
      <c r="G6" s="72" t="s">
        <v>507</v>
      </c>
      <c r="H6" s="72" t="s">
        <v>500</v>
      </c>
      <c r="I6" s="72" t="s">
        <v>495</v>
      </c>
      <c r="J6" s="72" t="s">
        <v>508</v>
      </c>
      <c r="K6" s="72" t="s">
        <v>412</v>
      </c>
    </row>
    <row r="7" spans="1:11" ht="57.75" customHeight="1">
      <c r="B7" s="155" t="s">
        <v>413</v>
      </c>
      <c r="C7" s="156"/>
      <c r="D7" s="157" t="s">
        <v>414</v>
      </c>
      <c r="E7" s="158"/>
      <c r="F7" s="73" t="s">
        <v>415</v>
      </c>
      <c r="G7" s="73" t="s">
        <v>415</v>
      </c>
      <c r="H7" s="73" t="s">
        <v>415</v>
      </c>
      <c r="I7" s="73" t="s">
        <v>415</v>
      </c>
      <c r="J7" s="73" t="s">
        <v>415</v>
      </c>
      <c r="K7" s="73" t="s">
        <v>416</v>
      </c>
    </row>
    <row r="8" spans="1:11" s="74" customFormat="1" ht="18" customHeight="1">
      <c r="A8" s="74">
        <v>1</v>
      </c>
      <c r="B8" s="75" t="s">
        <v>417</v>
      </c>
      <c r="C8" s="75"/>
      <c r="D8" s="76">
        <v>1469822.871866069</v>
      </c>
      <c r="E8" s="77"/>
      <c r="F8" s="78">
        <f t="shared" ref="F8:F22" si="0">D8/$D$24</f>
        <v>0.31882292267250656</v>
      </c>
      <c r="G8" s="78">
        <v>0.31149247743005631</v>
      </c>
      <c r="H8" s="78">
        <v>0.28330095207346151</v>
      </c>
      <c r="I8" s="78">
        <v>0.28340636749471282</v>
      </c>
      <c r="J8" s="78">
        <v>0.26814493299229925</v>
      </c>
      <c r="K8" s="79">
        <v>0.24128124442708349</v>
      </c>
    </row>
    <row r="9" spans="1:11" s="74" customFormat="1" ht="18" customHeight="1">
      <c r="A9" s="74">
        <v>2</v>
      </c>
      <c r="B9" s="80" t="s">
        <v>418</v>
      </c>
      <c r="C9" s="80"/>
      <c r="D9" s="81">
        <v>1221420.8187231547</v>
      </c>
      <c r="E9" s="82"/>
      <c r="F9" s="83">
        <f t="shared" si="0"/>
        <v>0.26494141756275913</v>
      </c>
      <c r="G9" s="83">
        <v>0.26271525845334109</v>
      </c>
      <c r="H9" s="83">
        <v>0.26941502655365118</v>
      </c>
      <c r="I9" s="83">
        <v>0.26101522445863118</v>
      </c>
      <c r="J9" s="83">
        <v>0.26382459338300518</v>
      </c>
      <c r="K9" s="84">
        <v>0.27003903456999251</v>
      </c>
    </row>
    <row r="10" spans="1:11" s="74" customFormat="1" ht="18" customHeight="1">
      <c r="A10" s="74">
        <v>3</v>
      </c>
      <c r="B10" s="80" t="s">
        <v>425</v>
      </c>
      <c r="C10" s="80"/>
      <c r="D10" s="81">
        <v>310051.55325379281</v>
      </c>
      <c r="E10" s="82"/>
      <c r="F10" s="83">
        <f t="shared" si="0"/>
        <v>6.7254051001413406E-2</v>
      </c>
      <c r="G10" s="83">
        <v>6.1205016334022332E-2</v>
      </c>
      <c r="H10" s="83">
        <v>5.262755085665162E-2</v>
      </c>
      <c r="I10" s="83">
        <v>4.7413125698587751E-2</v>
      </c>
      <c r="J10" s="83">
        <v>3.6359563505024214E-2</v>
      </c>
      <c r="K10" s="84">
        <v>2.9243174485559995E-2</v>
      </c>
    </row>
    <row r="11" spans="1:11" s="74" customFormat="1" ht="18" customHeight="1">
      <c r="A11" s="74">
        <v>4</v>
      </c>
      <c r="B11" s="80" t="s">
        <v>421</v>
      </c>
      <c r="C11" s="80"/>
      <c r="D11" s="81">
        <v>304255.17465190974</v>
      </c>
      <c r="E11" s="82"/>
      <c r="F11" s="83">
        <f t="shared" si="0"/>
        <v>6.5996744150267114E-2</v>
      </c>
      <c r="G11" s="83">
        <v>6.9452443042978401E-2</v>
      </c>
      <c r="H11" s="83">
        <v>7.40524229748558E-2</v>
      </c>
      <c r="I11" s="83">
        <v>7.0925001359198755E-2</v>
      </c>
      <c r="J11" s="83">
        <v>6.3368633084420686E-2</v>
      </c>
      <c r="K11" s="84">
        <v>5.6527396927824845E-2</v>
      </c>
    </row>
    <row r="12" spans="1:11" s="74" customFormat="1" ht="18" customHeight="1">
      <c r="A12" s="74">
        <v>5</v>
      </c>
      <c r="B12" s="80" t="s">
        <v>419</v>
      </c>
      <c r="C12" s="80"/>
      <c r="D12" s="81">
        <v>291204.18232855847</v>
      </c>
      <c r="E12" s="82"/>
      <c r="F12" s="83">
        <f t="shared" si="0"/>
        <v>6.316582105337408E-2</v>
      </c>
      <c r="G12" s="83">
        <v>6.1432544210558111E-2</v>
      </c>
      <c r="H12" s="83">
        <v>6.7156953355041626E-2</v>
      </c>
      <c r="I12" s="83">
        <v>7.6328978757791432E-2</v>
      </c>
      <c r="J12" s="83">
        <v>6.9473153608414079E-2</v>
      </c>
      <c r="K12" s="84">
        <v>6.6203193879361522E-2</v>
      </c>
    </row>
    <row r="13" spans="1:11" s="74" customFormat="1" ht="18" customHeight="1">
      <c r="A13" s="74">
        <v>6</v>
      </c>
      <c r="B13" s="80" t="s">
        <v>423</v>
      </c>
      <c r="C13" s="80"/>
      <c r="D13" s="81">
        <v>280043.88841861428</v>
      </c>
      <c r="E13" s="82"/>
      <c r="F13" s="83">
        <f t="shared" si="0"/>
        <v>6.0745014036175347E-2</v>
      </c>
      <c r="G13" s="83">
        <v>6.3397626621389397E-2</v>
      </c>
      <c r="H13" s="83">
        <v>6.3772239292655908E-2</v>
      </c>
      <c r="I13" s="83">
        <v>5.9148657501251679E-2</v>
      </c>
      <c r="J13" s="83">
        <v>6.353539202323355E-2</v>
      </c>
      <c r="K13" s="84">
        <v>6.4495178409467585E-2</v>
      </c>
    </row>
    <row r="14" spans="1:11" s="74" customFormat="1" ht="18" customHeight="1">
      <c r="A14" s="74">
        <v>7</v>
      </c>
      <c r="B14" s="80" t="s">
        <v>424</v>
      </c>
      <c r="C14" s="80"/>
      <c r="D14" s="81">
        <v>238616.62569418238</v>
      </c>
      <c r="E14" s="82"/>
      <c r="F14" s="83">
        <f t="shared" si="0"/>
        <v>5.1758923784799342E-2</v>
      </c>
      <c r="G14" s="83">
        <v>5.5133327790189805E-2</v>
      </c>
      <c r="H14" s="83">
        <v>5.595870383802342E-2</v>
      </c>
      <c r="I14" s="83">
        <v>4.7961430531114679E-2</v>
      </c>
      <c r="J14" s="83">
        <v>4.8771624868512088E-2</v>
      </c>
      <c r="K14" s="84">
        <v>4.741764731540437E-2</v>
      </c>
    </row>
    <row r="15" spans="1:11" s="74" customFormat="1" ht="18" customHeight="1">
      <c r="A15" s="74">
        <v>8</v>
      </c>
      <c r="B15" s="80" t="s">
        <v>509</v>
      </c>
      <c r="C15" s="80"/>
      <c r="D15" s="81">
        <v>144552.65666545316</v>
      </c>
      <c r="E15" s="82"/>
      <c r="F15" s="83">
        <f t="shared" si="0"/>
        <v>3.1355275088109126E-2</v>
      </c>
      <c r="G15" s="83">
        <v>3.202216876989375E-2</v>
      </c>
      <c r="H15" s="83">
        <v>3.3758322298344474E-2</v>
      </c>
      <c r="I15" s="83">
        <v>3.7205351669809969E-2</v>
      </c>
      <c r="J15" s="83">
        <v>4.1983382074825368E-2</v>
      </c>
      <c r="K15" s="84">
        <v>4.1808794712306897E-2</v>
      </c>
    </row>
    <row r="16" spans="1:11" s="74" customFormat="1" ht="18" customHeight="1">
      <c r="A16" s="74">
        <v>9</v>
      </c>
      <c r="B16" s="80" t="s">
        <v>422</v>
      </c>
      <c r="C16" s="80"/>
      <c r="D16" s="81">
        <v>136320.58665953515</v>
      </c>
      <c r="E16" s="82"/>
      <c r="F16" s="83">
        <f t="shared" si="0"/>
        <v>2.9569636376691244E-2</v>
      </c>
      <c r="G16" s="83">
        <v>3.5981701220267677E-2</v>
      </c>
      <c r="H16" s="83">
        <v>4.1826311063832534E-2</v>
      </c>
      <c r="I16" s="83">
        <v>5.3196575657768801E-2</v>
      </c>
      <c r="J16" s="83">
        <v>6.0601667155233782E-2</v>
      </c>
      <c r="K16" s="84">
        <v>6.0239827606734048E-2</v>
      </c>
    </row>
    <row r="17" spans="1:11" s="74" customFormat="1" ht="18" customHeight="1">
      <c r="A17" s="74">
        <v>10</v>
      </c>
      <c r="B17" s="80" t="s">
        <v>420</v>
      </c>
      <c r="C17" s="80"/>
      <c r="D17" s="81">
        <v>86515.146186646161</v>
      </c>
      <c r="E17" s="82"/>
      <c r="F17" s="83">
        <f t="shared" si="0"/>
        <v>1.8766214821277504E-2</v>
      </c>
      <c r="G17" s="83">
        <v>2.3333701478779584E-2</v>
      </c>
      <c r="H17" s="83">
        <v>3.5745989048033493E-2</v>
      </c>
      <c r="I17" s="83">
        <v>4.5765936654754431E-2</v>
      </c>
      <c r="J17" s="83">
        <v>6.9271207664115625E-2</v>
      </c>
      <c r="K17" s="84">
        <v>8.7779544222719136E-2</v>
      </c>
    </row>
    <row r="18" spans="1:11" s="74" customFormat="1" ht="18" customHeight="1">
      <c r="A18" s="74">
        <v>11</v>
      </c>
      <c r="B18" s="80" t="s">
        <v>510</v>
      </c>
      <c r="C18" s="85"/>
      <c r="D18" s="81">
        <v>45237.021255797597</v>
      </c>
      <c r="E18" s="82"/>
      <c r="F18" s="83">
        <f t="shared" si="0"/>
        <v>9.8124744184045383E-3</v>
      </c>
      <c r="G18" s="83">
        <v>7.745387243164396E-3</v>
      </c>
      <c r="H18" s="83">
        <v>6.6919617751226334E-3</v>
      </c>
      <c r="I18" s="83">
        <v>5.3655754636102136E-3</v>
      </c>
      <c r="J18" s="83">
        <v>5.6343309092628871E-3</v>
      </c>
      <c r="K18" s="84">
        <v>1.9282834242474501E-2</v>
      </c>
    </row>
    <row r="19" spans="1:11" s="74" customFormat="1" ht="18" customHeight="1">
      <c r="A19" s="74">
        <v>12</v>
      </c>
      <c r="B19" s="80" t="s">
        <v>511</v>
      </c>
      <c r="C19" s="85"/>
      <c r="D19" s="81">
        <v>32022.490909572916</v>
      </c>
      <c r="E19" s="82"/>
      <c r="F19" s="83">
        <f t="shared" si="0"/>
        <v>6.9460778835765081E-3</v>
      </c>
      <c r="G19" s="83">
        <v>6.072674948129392E-3</v>
      </c>
      <c r="H19" s="83">
        <v>6.2214583644745964E-3</v>
      </c>
      <c r="I19" s="83">
        <v>4.6824646051097409E-3</v>
      </c>
      <c r="J19" s="83">
        <v>1.0659958259155999E-3</v>
      </c>
      <c r="K19" s="84">
        <v>8.7119605963887261E-3</v>
      </c>
    </row>
    <row r="20" spans="1:11" s="74" customFormat="1" ht="18" customHeight="1">
      <c r="A20" s="74">
        <v>13</v>
      </c>
      <c r="B20" s="80" t="s">
        <v>426</v>
      </c>
      <c r="C20" s="85"/>
      <c r="D20" s="81">
        <v>23969.553621043658</v>
      </c>
      <c r="E20" s="82"/>
      <c r="F20" s="83">
        <f t="shared" si="0"/>
        <v>5.1992952939385537E-3</v>
      </c>
      <c r="G20" s="83">
        <v>4.7728939398755752E-3</v>
      </c>
      <c r="H20" s="83">
        <v>4.6791389677772943E-3</v>
      </c>
      <c r="I20" s="83">
        <v>4.7236021375139381E-3</v>
      </c>
      <c r="J20" s="83">
        <v>3.9235427569939748E-3</v>
      </c>
      <c r="K20" s="84">
        <v>4.1915348741504935E-3</v>
      </c>
    </row>
    <row r="21" spans="1:11" s="74" customFormat="1" ht="18" customHeight="1">
      <c r="A21" s="74">
        <v>14</v>
      </c>
      <c r="B21" s="80" t="s">
        <v>427</v>
      </c>
      <c r="C21" s="80"/>
      <c r="D21" s="81">
        <v>19956.143921115981</v>
      </c>
      <c r="E21" s="82"/>
      <c r="F21" s="83">
        <f t="shared" si="0"/>
        <v>4.3287366471074515E-3</v>
      </c>
      <c r="G21" s="83">
        <v>4.5212657303924462E-3</v>
      </c>
      <c r="H21" s="83">
        <v>3.5155269073401077E-3</v>
      </c>
      <c r="I21" s="83">
        <v>2.3308716893877743E-3</v>
      </c>
      <c r="J21" s="83">
        <v>3.5530281866955906E-3</v>
      </c>
      <c r="K21" s="84">
        <v>2.000571372678494E-3</v>
      </c>
    </row>
    <row r="22" spans="1:11" s="74" customFormat="1" ht="18" customHeight="1">
      <c r="A22" s="74">
        <v>15</v>
      </c>
      <c r="B22" s="86" t="s">
        <v>428</v>
      </c>
      <c r="C22" s="87"/>
      <c r="D22" s="88">
        <v>6165.5982929858419</v>
      </c>
      <c r="E22" s="87"/>
      <c r="F22" s="89">
        <f t="shared" si="0"/>
        <v>1.3373952096001145E-3</v>
      </c>
      <c r="G22" s="89">
        <v>7.2151278696181136E-4</v>
      </c>
      <c r="H22" s="89">
        <v>1.2774426307335454E-3</v>
      </c>
      <c r="I22" s="89">
        <v>5.3083632075684862E-4</v>
      </c>
      <c r="J22" s="89">
        <v>4.8895196204796511E-4</v>
      </c>
      <c r="K22" s="90">
        <v>7.7806235785331712E-4</v>
      </c>
    </row>
    <row r="23" spans="1:11" ht="18" hidden="1" customHeight="1">
      <c r="A23" s="71">
        <v>16</v>
      </c>
      <c r="B23" s="91" t="s">
        <v>429</v>
      </c>
      <c r="C23" s="92"/>
      <c r="D23" s="92"/>
      <c r="E23" s="92"/>
      <c r="F23" s="92"/>
      <c r="G23" s="92"/>
      <c r="H23" s="92"/>
      <c r="I23" s="92"/>
      <c r="J23" s="94">
        <v>0</v>
      </c>
      <c r="K23" s="95">
        <v>0</v>
      </c>
    </row>
    <row r="24" spans="1:11" ht="20.100000000000001" customHeight="1">
      <c r="B24" s="96" t="s">
        <v>430</v>
      </c>
      <c r="C24" s="96"/>
      <c r="D24" s="97">
        <f>SUM(D8:D23)</f>
        <v>4610154.3124484317</v>
      </c>
      <c r="E24" s="96"/>
      <c r="F24" s="98">
        <f t="shared" ref="F24:K24" si="1">SUM(F8:F23)</f>
        <v>0.99999999999999989</v>
      </c>
      <c r="G24" s="98">
        <f t="shared" si="1"/>
        <v>1</v>
      </c>
      <c r="H24" s="98">
        <f t="shared" si="1"/>
        <v>0.99999999999999978</v>
      </c>
      <c r="I24" s="98">
        <f t="shared" si="1"/>
        <v>1</v>
      </c>
      <c r="J24" s="98">
        <f t="shared" si="1"/>
        <v>0.99999999999999978</v>
      </c>
      <c r="K24" s="98">
        <f t="shared" si="1"/>
        <v>0.99999999999999978</v>
      </c>
    </row>
    <row r="25" spans="1:11" ht="20.100000000000001" customHeight="1">
      <c r="B25" s="96"/>
      <c r="C25" s="96"/>
      <c r="D25" s="96"/>
      <c r="E25" s="96"/>
      <c r="F25" s="96"/>
      <c r="G25" s="96"/>
      <c r="H25" s="96"/>
      <c r="I25" s="96"/>
      <c r="J25" s="98"/>
      <c r="K25" s="98"/>
    </row>
    <row r="26" spans="1:11" ht="15" customHeight="1">
      <c r="A26" s="100" t="s">
        <v>352</v>
      </c>
      <c r="B26" s="153" t="s">
        <v>431</v>
      </c>
      <c r="C26" s="153"/>
      <c r="D26" s="153"/>
      <c r="E26" s="153"/>
      <c r="F26" s="153"/>
      <c r="G26" s="153"/>
      <c r="H26" s="153"/>
      <c r="I26" s="153"/>
      <c r="J26" s="159"/>
      <c r="K26" s="159"/>
    </row>
    <row r="27" spans="1:11" ht="41.25" customHeight="1">
      <c r="A27" s="100" t="s">
        <v>390</v>
      </c>
      <c r="B27" s="153" t="str">
        <f>'Exh1.1'!B37</f>
        <v>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2019 is $306 million.</v>
      </c>
      <c r="C27" s="153"/>
      <c r="D27" s="153"/>
      <c r="E27" s="153"/>
      <c r="F27" s="153"/>
      <c r="G27" s="153"/>
      <c r="H27" s="153"/>
      <c r="I27" s="153"/>
      <c r="J27" s="153"/>
      <c r="K27" s="153"/>
    </row>
    <row r="28" spans="1:11" ht="20.25" customHeight="1">
      <c r="A28" s="101" t="s">
        <v>392</v>
      </c>
      <c r="B28" s="153" t="s">
        <v>519</v>
      </c>
      <c r="C28" s="154"/>
      <c r="D28" s="154"/>
      <c r="E28" s="154"/>
      <c r="F28" s="154"/>
      <c r="G28" s="154"/>
      <c r="H28" s="154"/>
      <c r="I28" s="154"/>
      <c r="J28" s="154"/>
      <c r="K28" s="154"/>
    </row>
    <row r="29" spans="1:11" ht="12.75" customHeight="1">
      <c r="B29" s="96"/>
      <c r="C29" s="96"/>
      <c r="D29" s="96"/>
      <c r="E29" s="96"/>
      <c r="F29" s="96"/>
      <c r="G29" s="96"/>
      <c r="H29" s="96"/>
      <c r="I29" s="96"/>
      <c r="J29" s="98"/>
      <c r="K29" s="98"/>
    </row>
    <row r="30" spans="1:11" ht="12.75" customHeight="1">
      <c r="B30" s="71" t="s">
        <v>432</v>
      </c>
      <c r="C30" s="71" t="s">
        <v>433</v>
      </c>
      <c r="J30" s="98"/>
      <c r="K30" s="98"/>
    </row>
    <row r="31" spans="1:11" ht="12.75" customHeight="1">
      <c r="C31" s="71" t="s">
        <v>499</v>
      </c>
      <c r="J31" s="98"/>
      <c r="K31" s="98"/>
    </row>
    <row r="32" spans="1:11" ht="12.75" customHeight="1">
      <c r="B32" s="96"/>
      <c r="C32" s="96"/>
      <c r="D32" s="96"/>
      <c r="E32" s="96"/>
      <c r="F32" s="96"/>
      <c r="G32" s="96"/>
      <c r="H32" s="96"/>
      <c r="I32" s="96"/>
      <c r="J32" s="98"/>
      <c r="K32" s="98"/>
    </row>
    <row r="34" spans="1:11">
      <c r="K34" s="71" t="s">
        <v>476</v>
      </c>
    </row>
    <row r="35" spans="1:11">
      <c r="B35" s="161" t="s">
        <v>434</v>
      </c>
      <c r="C35" s="161"/>
      <c r="D35" s="161"/>
      <c r="E35" s="161"/>
      <c r="F35" s="161"/>
      <c r="G35" s="161"/>
      <c r="H35" s="161"/>
      <c r="I35" s="161"/>
      <c r="J35" s="162"/>
      <c r="K35" s="162"/>
    </row>
    <row r="38" spans="1:11" ht="17.25" customHeight="1">
      <c r="A38" s="74"/>
      <c r="B38" s="163"/>
      <c r="C38" s="164"/>
      <c r="D38" s="165">
        <v>2019</v>
      </c>
      <c r="E38" s="166"/>
      <c r="F38" s="167">
        <v>2014</v>
      </c>
      <c r="G38" s="72" t="s">
        <v>507</v>
      </c>
      <c r="H38" s="72" t="s">
        <v>500</v>
      </c>
      <c r="I38" s="72" t="s">
        <v>495</v>
      </c>
      <c r="J38" s="72" t="s">
        <v>508</v>
      </c>
      <c r="K38" s="72" t="s">
        <v>412</v>
      </c>
    </row>
    <row r="39" spans="1:11" ht="72" customHeight="1">
      <c r="A39" s="74"/>
      <c r="B39" s="155" t="s">
        <v>435</v>
      </c>
      <c r="C39" s="156"/>
      <c r="D39" s="157" t="s">
        <v>436</v>
      </c>
      <c r="E39" s="158"/>
      <c r="F39" s="73" t="s">
        <v>437</v>
      </c>
      <c r="G39" s="73" t="s">
        <v>437</v>
      </c>
      <c r="H39" s="73" t="s">
        <v>437</v>
      </c>
      <c r="I39" s="73" t="s">
        <v>437</v>
      </c>
      <c r="J39" s="73" t="s">
        <v>437</v>
      </c>
      <c r="K39" s="73" t="s">
        <v>437</v>
      </c>
    </row>
    <row r="40" spans="1:11" ht="18" customHeight="1">
      <c r="A40" s="71">
        <v>1</v>
      </c>
      <c r="B40" s="102" t="s">
        <v>438</v>
      </c>
      <c r="C40" s="102"/>
      <c r="D40" s="103">
        <v>784107.71821257973</v>
      </c>
      <c r="E40" s="104"/>
      <c r="F40" s="105">
        <f t="shared" ref="F40:F60" si="2">D40/$D$61</f>
        <v>0.30364162099650954</v>
      </c>
      <c r="G40" s="105">
        <v>0.27512588271847765</v>
      </c>
      <c r="H40" s="105">
        <v>0.26272537136914204</v>
      </c>
      <c r="I40" s="105">
        <v>0.23212886825071219</v>
      </c>
      <c r="J40" s="105">
        <v>0.22586330521676043</v>
      </c>
      <c r="K40" s="106">
        <v>0.20441676176147289</v>
      </c>
    </row>
    <row r="41" spans="1:11" ht="18" customHeight="1">
      <c r="A41" s="71">
        <v>2</v>
      </c>
      <c r="B41" s="107" t="s">
        <v>439</v>
      </c>
      <c r="C41" s="108"/>
      <c r="D41" s="109">
        <v>299907.54394232435</v>
      </c>
      <c r="E41" s="108"/>
      <c r="F41" s="110">
        <f t="shared" si="2"/>
        <v>0.11613763093585666</v>
      </c>
      <c r="G41" s="110">
        <v>0.12220469040553815</v>
      </c>
      <c r="H41" s="110">
        <v>0.11716369675301093</v>
      </c>
      <c r="I41" s="110">
        <v>0.12876436899680915</v>
      </c>
      <c r="J41" s="110">
        <v>0.12784541556999232</v>
      </c>
      <c r="K41" s="111">
        <v>0.1140390516822502</v>
      </c>
    </row>
    <row r="42" spans="1:11" ht="18" customHeight="1">
      <c r="A42" s="71">
        <v>3</v>
      </c>
      <c r="B42" s="107" t="s">
        <v>440</v>
      </c>
      <c r="C42" s="108"/>
      <c r="D42" s="109">
        <v>243034.58261497194</v>
      </c>
      <c r="E42" s="108"/>
      <c r="F42" s="110">
        <f t="shared" si="2"/>
        <v>9.4113873527021566E-2</v>
      </c>
      <c r="G42" s="110">
        <v>0.10112898535402301</v>
      </c>
      <c r="H42" s="110">
        <v>0.10221530318244931</v>
      </c>
      <c r="I42" s="110">
        <v>0.10518301631602575</v>
      </c>
      <c r="J42" s="110">
        <v>9.712806352344093E-2</v>
      </c>
      <c r="K42" s="111">
        <v>8.9208582677687831E-2</v>
      </c>
    </row>
    <row r="43" spans="1:11" ht="18" customHeight="1">
      <c r="A43" s="71">
        <v>4</v>
      </c>
      <c r="B43" s="107" t="s">
        <v>442</v>
      </c>
      <c r="C43" s="108"/>
      <c r="D43" s="109">
        <v>239450.31700405566</v>
      </c>
      <c r="E43" s="108"/>
      <c r="F43" s="110">
        <f t="shared" si="2"/>
        <v>9.2725885378324879E-2</v>
      </c>
      <c r="G43" s="110">
        <v>9.7452564422589524E-2</v>
      </c>
      <c r="H43" s="110">
        <v>8.7823248768996595E-2</v>
      </c>
      <c r="I43" s="110">
        <v>7.6152511974454398E-2</v>
      </c>
      <c r="J43" s="110">
        <v>6.9162137680045047E-2</v>
      </c>
      <c r="K43" s="111">
        <v>6.7030397888357809E-2</v>
      </c>
    </row>
    <row r="44" spans="1:11" ht="18" customHeight="1">
      <c r="A44" s="71">
        <v>5</v>
      </c>
      <c r="B44" s="107" t="s">
        <v>441</v>
      </c>
      <c r="C44" s="108"/>
      <c r="D44" s="109">
        <v>231500.2978713284</v>
      </c>
      <c r="E44" s="108"/>
      <c r="F44" s="110">
        <f t="shared" si="2"/>
        <v>8.9647281966643982E-2</v>
      </c>
      <c r="G44" s="110">
        <v>9.183327218469689E-2</v>
      </c>
      <c r="H44" s="110">
        <v>0.10471628928328507</v>
      </c>
      <c r="I44" s="110">
        <v>0.10460240973332899</v>
      </c>
      <c r="J44" s="110">
        <v>0.11081476905683517</v>
      </c>
      <c r="K44" s="111">
        <v>0.16455771824916615</v>
      </c>
    </row>
    <row r="45" spans="1:11" ht="18" customHeight="1">
      <c r="A45" s="71">
        <v>6</v>
      </c>
      <c r="B45" s="107" t="s">
        <v>444</v>
      </c>
      <c r="C45" s="108"/>
      <c r="D45" s="109">
        <v>125959.40814503042</v>
      </c>
      <c r="E45" s="108"/>
      <c r="F45" s="110">
        <f t="shared" si="2"/>
        <v>4.8777123321911947E-2</v>
      </c>
      <c r="G45" s="110">
        <v>5.2604588132617786E-2</v>
      </c>
      <c r="H45" s="110">
        <v>5.4675862179055471E-2</v>
      </c>
      <c r="I45" s="110">
        <v>5.0243729492602543E-2</v>
      </c>
      <c r="J45" s="110">
        <v>4.508595902804783E-2</v>
      </c>
      <c r="K45" s="111">
        <v>4.1461551155489149E-2</v>
      </c>
    </row>
    <row r="46" spans="1:11" ht="18" customHeight="1">
      <c r="A46" s="71">
        <v>7</v>
      </c>
      <c r="B46" s="107" t="s">
        <v>445</v>
      </c>
      <c r="C46" s="108"/>
      <c r="D46" s="109">
        <v>95057.121823294379</v>
      </c>
      <c r="E46" s="108"/>
      <c r="F46" s="110">
        <f t="shared" si="2"/>
        <v>3.681037424741003E-2</v>
      </c>
      <c r="G46" s="110">
        <v>3.1645356595299559E-2</v>
      </c>
      <c r="H46" s="110">
        <v>3.3187183379715372E-2</v>
      </c>
      <c r="I46" s="110">
        <v>3.3824411068089845E-2</v>
      </c>
      <c r="J46" s="110">
        <v>3.5574705383620446E-2</v>
      </c>
      <c r="K46" s="111">
        <v>3.1748415068612035E-2</v>
      </c>
    </row>
    <row r="47" spans="1:11" ht="18" customHeight="1">
      <c r="A47" s="71">
        <v>8</v>
      </c>
      <c r="B47" s="107" t="s">
        <v>443</v>
      </c>
      <c r="C47" s="108"/>
      <c r="D47" s="109">
        <v>82814.780879509417</v>
      </c>
      <c r="E47" s="108"/>
      <c r="F47" s="110">
        <f t="shared" si="2"/>
        <v>3.2069591619435685E-2</v>
      </c>
      <c r="G47" s="110">
        <v>3.7628298260118855E-2</v>
      </c>
      <c r="H47" s="110">
        <v>4.915295012394711E-2</v>
      </c>
      <c r="I47" s="110">
        <v>6.4685267421809037E-2</v>
      </c>
      <c r="J47" s="110">
        <v>9.0584609226813911E-2</v>
      </c>
      <c r="K47" s="111">
        <v>0.10778284737469018</v>
      </c>
    </row>
    <row r="48" spans="1:11" ht="18" customHeight="1">
      <c r="A48" s="71">
        <v>9</v>
      </c>
      <c r="B48" s="107" t="s">
        <v>448</v>
      </c>
      <c r="C48" s="108"/>
      <c r="D48" s="109">
        <v>73450.743178363758</v>
      </c>
      <c r="E48" s="108"/>
      <c r="F48" s="110">
        <f t="shared" si="2"/>
        <v>2.8443416898021393E-2</v>
      </c>
      <c r="G48" s="110">
        <v>2.7060592808812872E-2</v>
      </c>
      <c r="H48" s="110">
        <v>2.3817590566848269E-2</v>
      </c>
      <c r="I48" s="110">
        <v>2.4635257662798414E-2</v>
      </c>
      <c r="J48" s="110">
        <v>2.0588572895106315E-2</v>
      </c>
      <c r="K48" s="111">
        <v>1.6899695658238751E-2</v>
      </c>
    </row>
    <row r="49" spans="1:11" ht="18" customHeight="1">
      <c r="A49" s="71">
        <v>10</v>
      </c>
      <c r="B49" s="107" t="s">
        <v>446</v>
      </c>
      <c r="C49" s="108"/>
      <c r="D49" s="109">
        <v>57297.282084213723</v>
      </c>
      <c r="E49" s="108"/>
      <c r="F49" s="110">
        <f t="shared" si="2"/>
        <v>2.21880734070624E-2</v>
      </c>
      <c r="G49" s="110">
        <v>2.3394460921952274E-2</v>
      </c>
      <c r="H49" s="110">
        <v>2.2700499339526958E-2</v>
      </c>
      <c r="I49" s="110">
        <v>2.5541090189953063E-2</v>
      </c>
      <c r="J49" s="110">
        <v>2.4305005483615139E-2</v>
      </c>
      <c r="K49" s="111">
        <v>2.3812224034593533E-2</v>
      </c>
    </row>
    <row r="50" spans="1:11" ht="18" customHeight="1">
      <c r="A50" s="71">
        <v>11</v>
      </c>
      <c r="B50" s="107" t="s">
        <v>447</v>
      </c>
      <c r="C50" s="108"/>
      <c r="D50" s="109">
        <v>54882.002581162211</v>
      </c>
      <c r="E50" s="108"/>
      <c r="F50" s="110">
        <f t="shared" si="2"/>
        <v>2.1252769026768852E-2</v>
      </c>
      <c r="G50" s="110">
        <v>2.2330010904903184E-2</v>
      </c>
      <c r="H50" s="110">
        <v>2.0724972986446644E-2</v>
      </c>
      <c r="I50" s="110">
        <v>2.5342223904066073E-2</v>
      </c>
      <c r="J50" s="110">
        <v>2.8551527545570762E-2</v>
      </c>
      <c r="K50" s="111">
        <v>2.9705910121993861E-2</v>
      </c>
    </row>
    <row r="51" spans="1:11" ht="18" customHeight="1">
      <c r="A51" s="71">
        <v>12</v>
      </c>
      <c r="B51" s="107" t="s">
        <v>449</v>
      </c>
      <c r="C51" s="108"/>
      <c r="D51" s="109">
        <v>52366.927438310035</v>
      </c>
      <c r="E51" s="108"/>
      <c r="F51" s="110">
        <f t="shared" si="2"/>
        <v>2.0278819305875249E-2</v>
      </c>
      <c r="G51" s="110">
        <v>2.0398330291335743E-2</v>
      </c>
      <c r="H51" s="110">
        <v>2.0386310879831292E-2</v>
      </c>
      <c r="I51" s="110">
        <v>2.1504429488827838E-2</v>
      </c>
      <c r="J51" s="110">
        <v>2.0487506211617941E-2</v>
      </c>
      <c r="K51" s="111">
        <v>1.9343821787962016E-2</v>
      </c>
    </row>
    <row r="52" spans="1:11" ht="18" customHeight="1">
      <c r="A52" s="71">
        <v>13</v>
      </c>
      <c r="B52" s="107" t="s">
        <v>450</v>
      </c>
      <c r="C52" s="108"/>
      <c r="D52" s="109">
        <v>38234.629791542837</v>
      </c>
      <c r="E52" s="108"/>
      <c r="F52" s="110">
        <f t="shared" si="2"/>
        <v>1.480616080985701E-2</v>
      </c>
      <c r="G52" s="110">
        <v>1.686682253647338E-2</v>
      </c>
      <c r="H52" s="110">
        <v>1.7012385822296517E-2</v>
      </c>
      <c r="I52" s="110">
        <v>1.5369797944090097E-2</v>
      </c>
      <c r="J52" s="110">
        <v>1.3750601840828488E-2</v>
      </c>
      <c r="K52" s="111">
        <v>1.475057202218396E-2</v>
      </c>
    </row>
    <row r="53" spans="1:11" ht="18" customHeight="1">
      <c r="A53" s="71">
        <v>14</v>
      </c>
      <c r="B53" s="107" t="s">
        <v>452</v>
      </c>
      <c r="C53" s="108"/>
      <c r="D53" s="109">
        <v>26576.050256764014</v>
      </c>
      <c r="E53" s="108"/>
      <c r="F53" s="110">
        <f t="shared" si="2"/>
        <v>1.029143674040558E-2</v>
      </c>
      <c r="G53" s="110">
        <v>9.7287302933534176E-3</v>
      </c>
      <c r="H53" s="110">
        <v>9.14641979625592E-3</v>
      </c>
      <c r="I53" s="110">
        <v>9.2289740695103289E-3</v>
      </c>
      <c r="J53" s="110">
        <v>7.0549817439193368E-3</v>
      </c>
      <c r="K53" s="111">
        <v>7.2283837020616672E-3</v>
      </c>
    </row>
    <row r="54" spans="1:11" ht="18" customHeight="1">
      <c r="A54" s="71">
        <v>15</v>
      </c>
      <c r="B54" s="107" t="s">
        <v>453</v>
      </c>
      <c r="C54" s="108"/>
      <c r="D54" s="109">
        <v>23688.716362668096</v>
      </c>
      <c r="E54" s="108"/>
      <c r="F54" s="110">
        <f t="shared" si="2"/>
        <v>9.1733317612070937E-3</v>
      </c>
      <c r="G54" s="110">
        <v>9.4895464698616615E-3</v>
      </c>
      <c r="H54" s="110">
        <v>8.7051612469639123E-3</v>
      </c>
      <c r="I54" s="110">
        <v>7.3000982316958948E-3</v>
      </c>
      <c r="J54" s="110">
        <v>6.3405379804823961E-3</v>
      </c>
      <c r="K54" s="111">
        <v>5.3314011501347921E-3</v>
      </c>
    </row>
    <row r="55" spans="1:11" ht="18" customHeight="1">
      <c r="A55" s="71">
        <v>16</v>
      </c>
      <c r="B55" s="107" t="s">
        <v>451</v>
      </c>
      <c r="C55" s="108"/>
      <c r="D55" s="109">
        <v>17084.616783129681</v>
      </c>
      <c r="E55" s="108"/>
      <c r="F55" s="110">
        <f t="shared" si="2"/>
        <v>6.6159286710748277E-3</v>
      </c>
      <c r="G55" s="110">
        <v>7.4654473724695787E-3</v>
      </c>
      <c r="H55" s="110">
        <v>1.0398628458423105E-2</v>
      </c>
      <c r="I55" s="110">
        <v>1.4140274798174151E-2</v>
      </c>
      <c r="J55" s="110">
        <v>1.9335398941720542E-2</v>
      </c>
      <c r="K55" s="111">
        <v>2.1501243395911727E-2</v>
      </c>
    </row>
    <row r="56" spans="1:11" ht="18" customHeight="1">
      <c r="A56" s="71">
        <v>17</v>
      </c>
      <c r="B56" s="107" t="s">
        <v>454</v>
      </c>
      <c r="C56" s="108"/>
      <c r="D56" s="109">
        <v>12041.832660400509</v>
      </c>
      <c r="E56" s="108"/>
      <c r="F56" s="110">
        <f t="shared" si="2"/>
        <v>4.6631368418457945E-3</v>
      </c>
      <c r="G56" s="110">
        <v>5.0924959552041483E-3</v>
      </c>
      <c r="H56" s="110">
        <v>4.2245603224437813E-3</v>
      </c>
      <c r="I56" s="110">
        <v>4.4394046720375767E-3</v>
      </c>
      <c r="J56" s="110">
        <v>1.3487250009265302E-3</v>
      </c>
      <c r="K56" s="111">
        <v>1.1159406874127833E-3</v>
      </c>
    </row>
    <row r="57" spans="1:11" ht="18" customHeight="1">
      <c r="A57" s="71">
        <v>18</v>
      </c>
      <c r="B57" s="107" t="s">
        <v>455</v>
      </c>
      <c r="C57" s="108"/>
      <c r="D57" s="109">
        <v>9389.957958134557</v>
      </c>
      <c r="E57" s="108"/>
      <c r="F57" s="110">
        <f t="shared" si="2"/>
        <v>3.6362122056348214E-3</v>
      </c>
      <c r="G57" s="110">
        <v>3.4299509325186406E-3</v>
      </c>
      <c r="H57" s="110">
        <v>3.2827655320981563E-3</v>
      </c>
      <c r="I57" s="110">
        <v>3.1988321582593453E-3</v>
      </c>
      <c r="J57" s="110">
        <v>2.7480470003993546E-3</v>
      </c>
      <c r="K57" s="111">
        <v>2.4230287448672267E-3</v>
      </c>
    </row>
    <row r="58" spans="1:11" ht="18" customHeight="1">
      <c r="A58" s="71">
        <v>19</v>
      </c>
      <c r="B58" s="107" t="s">
        <v>456</v>
      </c>
      <c r="C58" s="108"/>
      <c r="D58" s="109">
        <v>507.64871745182876</v>
      </c>
      <c r="E58" s="108"/>
      <c r="F58" s="110">
        <f t="shared" si="2"/>
        <v>1.9658431601113574E-4</v>
      </c>
      <c r="G58" s="110">
        <v>2.3323815679889169E-4</v>
      </c>
      <c r="H58" s="110">
        <v>1.6617641759540655E-4</v>
      </c>
      <c r="I58" s="110">
        <v>3.4904289720349432E-4</v>
      </c>
      <c r="J58" s="110">
        <v>2.8568885829266863E-4</v>
      </c>
      <c r="K58" s="111">
        <v>2.1238804188819348E-4</v>
      </c>
    </row>
    <row r="59" spans="1:11" ht="18" customHeight="1">
      <c r="A59" s="71">
        <v>20</v>
      </c>
      <c r="B59" s="107" t="s">
        <v>457</v>
      </c>
      <c r="C59" s="108"/>
      <c r="D59" s="109">
        <v>118.4691547711009</v>
      </c>
      <c r="E59" s="108"/>
      <c r="F59" s="110">
        <f t="shared" si="2"/>
        <v>4.5876561800442605E-5</v>
      </c>
      <c r="G59" s="110">
        <v>3.8253544383472655E-5</v>
      </c>
      <c r="H59" s="110">
        <v>5.676646019901055E-5</v>
      </c>
      <c r="I59" s="110">
        <v>4.8160903347216332E-5</v>
      </c>
      <c r="J59" s="110">
        <v>5.8968739986073951E-5</v>
      </c>
      <c r="K59" s="111">
        <v>5.4960666549702134E-5</v>
      </c>
    </row>
    <row r="60" spans="1:11" ht="18" customHeight="1">
      <c r="A60" s="71">
        <v>21</v>
      </c>
      <c r="B60" s="112" t="s">
        <v>458</v>
      </c>
      <c r="C60" s="113"/>
      <c r="D60" s="93">
        <v>114875.32882363768</v>
      </c>
      <c r="E60" s="113"/>
      <c r="F60" s="94">
        <f t="shared" si="2"/>
        <v>4.4484871461321109E-2</v>
      </c>
      <c r="G60" s="94">
        <v>4.4848481738571255E-2</v>
      </c>
      <c r="H60" s="94">
        <v>4.771785713146897E-2</v>
      </c>
      <c r="I60" s="94">
        <v>5.3317829826204588E-2</v>
      </c>
      <c r="J60" s="94">
        <v>5.3085473071978057E-2</v>
      </c>
      <c r="K60" s="95">
        <v>3.737510412847575E-2</v>
      </c>
    </row>
    <row r="61" spans="1:11" ht="20.100000000000001" customHeight="1">
      <c r="B61" s="71" t="s">
        <v>459</v>
      </c>
      <c r="D61" s="97">
        <f>SUM(D40:D60)</f>
        <v>2582345.9762836443</v>
      </c>
      <c r="E61" s="99"/>
      <c r="F61" s="98">
        <f t="shared" ref="F61:K61" si="3">SUM(F40:F60)</f>
        <v>1.0000000000000002</v>
      </c>
      <c r="G61" s="98">
        <f t="shared" si="3"/>
        <v>0.99999999999999989</v>
      </c>
      <c r="H61" s="98">
        <f t="shared" si="3"/>
        <v>1</v>
      </c>
      <c r="I61" s="98">
        <f t="shared" si="3"/>
        <v>1</v>
      </c>
      <c r="J61" s="98">
        <f t="shared" si="3"/>
        <v>0.99999999999999978</v>
      </c>
      <c r="K61" s="98">
        <f t="shared" si="3"/>
        <v>1.0000000000000002</v>
      </c>
    </row>
    <row r="64" spans="1:11" ht="14.25">
      <c r="A64" s="100" t="s">
        <v>352</v>
      </c>
      <c r="B64" s="153" t="s">
        <v>520</v>
      </c>
      <c r="C64" s="153"/>
      <c r="D64" s="153"/>
      <c r="E64" s="153"/>
      <c r="F64" s="153"/>
      <c r="G64" s="153"/>
      <c r="H64" s="153"/>
      <c r="I64" s="153"/>
      <c r="J64" s="159"/>
      <c r="K64" s="159"/>
    </row>
    <row r="65" spans="1:11">
      <c r="B65" s="160"/>
      <c r="C65" s="160"/>
      <c r="D65" s="160"/>
      <c r="E65" s="160"/>
      <c r="F65" s="160"/>
      <c r="G65" s="160"/>
      <c r="H65" s="160"/>
      <c r="I65" s="160"/>
      <c r="J65" s="160"/>
      <c r="K65" s="160"/>
    </row>
    <row r="67" spans="1:11">
      <c r="B67" s="71" t="s">
        <v>501</v>
      </c>
    </row>
    <row r="69" spans="1:11">
      <c r="K69" s="71" t="s">
        <v>477</v>
      </c>
    </row>
    <row r="70" spans="1:11" ht="13.5" customHeight="1">
      <c r="B70" s="161" t="s">
        <v>460</v>
      </c>
      <c r="C70" s="161"/>
      <c r="D70" s="161"/>
      <c r="E70" s="161"/>
      <c r="F70" s="161"/>
      <c r="G70" s="161"/>
      <c r="H70" s="161"/>
      <c r="I70" s="161"/>
      <c r="J70" s="162"/>
      <c r="K70" s="162"/>
    </row>
    <row r="71" spans="1:11">
      <c r="J71" s="114"/>
      <c r="K71" s="114"/>
    </row>
    <row r="72" spans="1:11">
      <c r="J72" s="114"/>
      <c r="K72" s="114"/>
    </row>
    <row r="73" spans="1:11" ht="24.95" customHeight="1">
      <c r="A73" s="74"/>
      <c r="B73" s="163"/>
      <c r="C73" s="164"/>
      <c r="D73" s="165">
        <v>2019</v>
      </c>
      <c r="E73" s="166"/>
      <c r="F73" s="167">
        <v>0</v>
      </c>
      <c r="G73" s="72" t="s">
        <v>507</v>
      </c>
      <c r="H73" s="72" t="s">
        <v>500</v>
      </c>
      <c r="I73" s="72" t="s">
        <v>495</v>
      </c>
      <c r="J73" s="72" t="s">
        <v>508</v>
      </c>
      <c r="K73" s="72" t="s">
        <v>412</v>
      </c>
    </row>
    <row r="74" spans="1:11" ht="74.25" customHeight="1">
      <c r="A74" s="74"/>
      <c r="B74" s="155" t="s">
        <v>461</v>
      </c>
      <c r="C74" s="156"/>
      <c r="D74" s="157" t="s">
        <v>462</v>
      </c>
      <c r="E74" s="158"/>
      <c r="F74" s="73" t="s">
        <v>463</v>
      </c>
      <c r="G74" s="73" t="s">
        <v>463</v>
      </c>
      <c r="H74" s="73" t="s">
        <v>463</v>
      </c>
      <c r="I74" s="73" t="s">
        <v>463</v>
      </c>
      <c r="J74" s="73" t="s">
        <v>463</v>
      </c>
      <c r="K74" s="73" t="s">
        <v>463</v>
      </c>
    </row>
    <row r="75" spans="1:11" ht="18" customHeight="1">
      <c r="A75" s="71">
        <v>1</v>
      </c>
      <c r="B75" s="107" t="s">
        <v>464</v>
      </c>
      <c r="C75" s="115"/>
      <c r="D75" s="103">
        <v>455182.33225772873</v>
      </c>
      <c r="E75" s="104"/>
      <c r="F75" s="105">
        <f>D75/$D$86</f>
        <v>0.37266626315864343</v>
      </c>
      <c r="G75" s="105">
        <v>0.3759380392569826</v>
      </c>
      <c r="H75" s="105">
        <v>0.3743663409516042</v>
      </c>
      <c r="I75" s="105">
        <v>0.35423497733914039</v>
      </c>
      <c r="J75" s="105">
        <v>0.33787381730155219</v>
      </c>
      <c r="K75" s="106">
        <v>0.29975837539606082</v>
      </c>
    </row>
    <row r="76" spans="1:11" ht="18" customHeight="1">
      <c r="A76" s="71">
        <v>2</v>
      </c>
      <c r="B76" s="107" t="s">
        <v>465</v>
      </c>
      <c r="C76" s="116"/>
      <c r="D76" s="109">
        <v>320553.29235000536</v>
      </c>
      <c r="E76" s="108"/>
      <c r="F76" s="110">
        <f t="shared" ref="F76:F85" si="4">D76/$D$86</f>
        <v>0.26244295777200238</v>
      </c>
      <c r="G76" s="110">
        <v>0.24180497745997376</v>
      </c>
      <c r="H76" s="110">
        <v>0.22182775627054149</v>
      </c>
      <c r="I76" s="110">
        <v>0.2151740828845716</v>
      </c>
      <c r="J76" s="110">
        <v>0.19681421304869676</v>
      </c>
      <c r="K76" s="111">
        <v>0.17364134617468605</v>
      </c>
    </row>
    <row r="77" spans="1:11" ht="18" customHeight="1">
      <c r="A77" s="71">
        <v>3</v>
      </c>
      <c r="B77" s="107" t="s">
        <v>466</v>
      </c>
      <c r="C77" s="116"/>
      <c r="D77" s="109">
        <v>155552.71233067766</v>
      </c>
      <c r="E77" s="108"/>
      <c r="F77" s="110">
        <f t="shared" si="4"/>
        <v>0.12735390616093228</v>
      </c>
      <c r="G77" s="110">
        <v>0.13259842313964607</v>
      </c>
      <c r="H77" s="110">
        <v>0.13967981610349373</v>
      </c>
      <c r="I77" s="110">
        <v>0.15071563560795459</v>
      </c>
      <c r="J77" s="110">
        <v>0.17611731316978768</v>
      </c>
      <c r="K77" s="111">
        <v>0.18342567169412632</v>
      </c>
    </row>
    <row r="78" spans="1:11" ht="18" customHeight="1">
      <c r="A78" s="71">
        <v>4</v>
      </c>
      <c r="B78" s="107" t="s">
        <v>467</v>
      </c>
      <c r="C78" s="116"/>
      <c r="D78" s="109">
        <v>92237.690635358114</v>
      </c>
      <c r="E78" s="108"/>
      <c r="F78" s="110">
        <f t="shared" si="4"/>
        <v>7.5516717270122602E-2</v>
      </c>
      <c r="G78" s="110">
        <v>7.6197714171156436E-2</v>
      </c>
      <c r="H78" s="110">
        <v>7.8849598832752776E-2</v>
      </c>
      <c r="I78" s="110">
        <v>8.5963021235555381E-2</v>
      </c>
      <c r="J78" s="110">
        <v>9.153979722711296E-2</v>
      </c>
      <c r="K78" s="111">
        <v>9.8721608464602803E-2</v>
      </c>
    </row>
    <row r="79" spans="1:11" ht="18" customHeight="1">
      <c r="A79" s="71">
        <v>5</v>
      </c>
      <c r="B79" s="107" t="s">
        <v>468</v>
      </c>
      <c r="C79" s="116"/>
      <c r="D79" s="109">
        <v>77531.043394159307</v>
      </c>
      <c r="E79" s="108"/>
      <c r="F79" s="110">
        <f t="shared" si="4"/>
        <v>6.3476110940378846E-2</v>
      </c>
      <c r="G79" s="110">
        <v>7.6719584113418116E-2</v>
      </c>
      <c r="H79" s="110">
        <v>8.2127535297470008E-2</v>
      </c>
      <c r="I79" s="110">
        <v>8.4042114399804344E-2</v>
      </c>
      <c r="J79" s="110">
        <v>7.8661453319533683E-2</v>
      </c>
      <c r="K79" s="111">
        <v>9.2606022098459945E-2</v>
      </c>
    </row>
    <row r="80" spans="1:11" ht="18" customHeight="1">
      <c r="A80" s="71">
        <v>6</v>
      </c>
      <c r="B80" s="107" t="s">
        <v>469</v>
      </c>
      <c r="C80" s="116"/>
      <c r="D80" s="109">
        <v>62034.275300238085</v>
      </c>
      <c r="E80" s="108"/>
      <c r="F80" s="110">
        <f t="shared" si="4"/>
        <v>5.0788617935207059E-2</v>
      </c>
      <c r="G80" s="110">
        <v>4.8625226251519903E-2</v>
      </c>
      <c r="H80" s="110">
        <v>5.1862371415193807E-2</v>
      </c>
      <c r="I80" s="110">
        <v>5.2629499366919852E-2</v>
      </c>
      <c r="J80" s="110">
        <v>5.1222259327442649E-2</v>
      </c>
      <c r="K80" s="111">
        <v>5.8290728174089056E-2</v>
      </c>
    </row>
    <row r="81" spans="1:11" ht="18" customHeight="1">
      <c r="A81" s="71">
        <v>7</v>
      </c>
      <c r="B81" s="107" t="s">
        <v>472</v>
      </c>
      <c r="C81" s="116"/>
      <c r="D81" s="109">
        <v>23066.998207802273</v>
      </c>
      <c r="E81" s="108"/>
      <c r="F81" s="110">
        <f t="shared" si="4"/>
        <v>1.8885381560726951E-2</v>
      </c>
      <c r="G81" s="110">
        <v>1.799739253620572E-2</v>
      </c>
      <c r="H81" s="110">
        <v>1.7325224905090413E-2</v>
      </c>
      <c r="I81" s="110">
        <v>1.6102594343980113E-2</v>
      </c>
      <c r="J81" s="110">
        <v>1.4236908222512395E-2</v>
      </c>
      <c r="K81" s="111">
        <v>1.1848588320814271E-2</v>
      </c>
    </row>
    <row r="82" spans="1:11" ht="18" customHeight="1">
      <c r="A82" s="71">
        <v>8</v>
      </c>
      <c r="B82" s="107" t="s">
        <v>471</v>
      </c>
      <c r="C82" s="116"/>
      <c r="D82" s="109">
        <v>16354.901942914701</v>
      </c>
      <c r="E82" s="108"/>
      <c r="F82" s="110">
        <f t="shared" si="4"/>
        <v>1.3390063188878462E-2</v>
      </c>
      <c r="G82" s="110">
        <v>1.3895280438172218E-2</v>
      </c>
      <c r="H82" s="110">
        <v>1.5212835770194069E-2</v>
      </c>
      <c r="I82" s="110">
        <v>1.7512389654037452E-2</v>
      </c>
      <c r="J82" s="110">
        <v>1.9364242930422871E-2</v>
      </c>
      <c r="K82" s="111">
        <v>2.0217889845493976E-2</v>
      </c>
    </row>
    <row r="83" spans="1:11" ht="18" customHeight="1">
      <c r="A83" s="71">
        <v>9</v>
      </c>
      <c r="B83" s="107" t="s">
        <v>449</v>
      </c>
      <c r="C83" s="116"/>
      <c r="D83" s="109">
        <v>9981.9442475150299</v>
      </c>
      <c r="E83" s="108"/>
      <c r="F83" s="110">
        <f t="shared" si="4"/>
        <v>8.1724038877525676E-3</v>
      </c>
      <c r="G83" s="110">
        <v>7.8348922058197532E-3</v>
      </c>
      <c r="H83" s="110">
        <v>7.8888226650388419E-3</v>
      </c>
      <c r="I83" s="110">
        <v>7.8581905504454454E-3</v>
      </c>
      <c r="J83" s="110">
        <v>7.3456887787214098E-3</v>
      </c>
      <c r="K83" s="111">
        <v>6.9868887787068353E-3</v>
      </c>
    </row>
    <row r="84" spans="1:11" ht="18" customHeight="1">
      <c r="A84" s="71">
        <v>10</v>
      </c>
      <c r="B84" s="107" t="s">
        <v>470</v>
      </c>
      <c r="C84" s="116"/>
      <c r="D84" s="109">
        <v>7139.8171072980113</v>
      </c>
      <c r="E84" s="108"/>
      <c r="F84" s="110">
        <f t="shared" si="4"/>
        <v>5.8455014011975131E-3</v>
      </c>
      <c r="G84" s="110">
        <v>7.1816554851609404E-3</v>
      </c>
      <c r="H84" s="110">
        <v>9.652933647759477E-3</v>
      </c>
      <c r="I84" s="110">
        <v>1.4610874927877958E-2</v>
      </c>
      <c r="J84" s="110">
        <v>2.5182803257848239E-2</v>
      </c>
      <c r="K84" s="111">
        <v>5.3532975275800775E-2</v>
      </c>
    </row>
    <row r="85" spans="1:11" ht="18" customHeight="1">
      <c r="A85" s="71">
        <v>11</v>
      </c>
      <c r="B85" s="112" t="s">
        <v>473</v>
      </c>
      <c r="C85" s="117"/>
      <c r="D85" s="93">
        <v>1785.8109494573453</v>
      </c>
      <c r="E85" s="113"/>
      <c r="F85" s="94">
        <f t="shared" si="4"/>
        <v>1.4620767241581749E-3</v>
      </c>
      <c r="G85" s="94">
        <v>1.2068149419445166E-3</v>
      </c>
      <c r="H85" s="94">
        <v>1.2067641408612182E-3</v>
      </c>
      <c r="I85" s="94">
        <v>1.1566196897129875E-3</v>
      </c>
      <c r="J85" s="94">
        <v>1.6415034163692142E-3</v>
      </c>
      <c r="K85" s="95">
        <v>9.6990577715915655E-4</v>
      </c>
    </row>
    <row r="86" spans="1:11" ht="21" customHeight="1">
      <c r="B86" s="71" t="s">
        <v>474</v>
      </c>
      <c r="D86" s="97">
        <f>SUM(D75:D85)</f>
        <v>1221420.8187231543</v>
      </c>
      <c r="E86" s="99"/>
      <c r="F86" s="98">
        <f t="shared" ref="F86:K86" si="5">SUM(F75:F85)</f>
        <v>1.0000000000000002</v>
      </c>
      <c r="G86" s="98">
        <f t="shared" si="5"/>
        <v>1</v>
      </c>
      <c r="H86" s="98">
        <f t="shared" si="5"/>
        <v>0.99999999999999978</v>
      </c>
      <c r="I86" s="98">
        <f t="shared" si="5"/>
        <v>1</v>
      </c>
      <c r="J86" s="98">
        <f t="shared" si="5"/>
        <v>1</v>
      </c>
      <c r="K86" s="98">
        <f t="shared" si="5"/>
        <v>0.99999999999999989</v>
      </c>
    </row>
    <row r="89" spans="1:11" ht="14.25">
      <c r="A89" s="100" t="s">
        <v>352</v>
      </c>
      <c r="B89" s="153" t="s">
        <v>431</v>
      </c>
      <c r="C89" s="153"/>
      <c r="D89" s="153"/>
      <c r="E89" s="153"/>
      <c r="F89" s="153"/>
      <c r="G89" s="153"/>
      <c r="H89" s="153"/>
      <c r="I89" s="153"/>
      <c r="J89" s="159"/>
      <c r="K89" s="159"/>
    </row>
    <row r="90" spans="1:11">
      <c r="B90" s="160"/>
      <c r="C90" s="160"/>
      <c r="D90" s="160"/>
      <c r="E90" s="160"/>
      <c r="F90" s="160"/>
      <c r="G90" s="160"/>
      <c r="H90" s="160"/>
      <c r="I90" s="160"/>
      <c r="J90" s="160"/>
      <c r="K90" s="160"/>
    </row>
    <row r="92" spans="1:11">
      <c r="B92" s="71" t="s">
        <v>501</v>
      </c>
    </row>
  </sheetData>
  <mergeCells count="20">
    <mergeCell ref="B3:K3"/>
    <mergeCell ref="B6:C6"/>
    <mergeCell ref="D6:F6"/>
    <mergeCell ref="B7:C7"/>
    <mergeCell ref="D7:E7"/>
    <mergeCell ref="B26:K26"/>
    <mergeCell ref="B27:K27"/>
    <mergeCell ref="B28:K28"/>
    <mergeCell ref="B35:K35"/>
    <mergeCell ref="B38:C38"/>
    <mergeCell ref="D38:F38"/>
    <mergeCell ref="B39:C39"/>
    <mergeCell ref="D39:E39"/>
    <mergeCell ref="B64:K65"/>
    <mergeCell ref="B70:K70"/>
    <mergeCell ref="B89:K90"/>
    <mergeCell ref="B73:C73"/>
    <mergeCell ref="D73:F73"/>
    <mergeCell ref="B74:C74"/>
    <mergeCell ref="D74:E74"/>
  </mergeCells>
  <pageMargins left="0.7" right="0.7" top="0.75" bottom="0.75" header="0.3" footer="0.3"/>
  <pageSetup scale="82" fitToHeight="3" orientation="portrait" r:id="rId1"/>
  <rowBreaks count="2" manualBreakCount="2">
    <brk id="33" max="16383" man="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Normal="100" workbookViewId="0">
      <selection activeCell="P1" sqref="P1"/>
    </sheetView>
  </sheetViews>
  <sheetFormatPr defaultRowHeight="12.75"/>
  <cols>
    <col min="1" max="1" width="24" style="71" customWidth="1"/>
    <col min="2" max="2" width="10.28515625" style="71" customWidth="1"/>
    <col min="3" max="5" width="9.140625" style="71"/>
    <col min="6" max="6" width="9.85546875" style="71" customWidth="1"/>
    <col min="7" max="9" width="9.140625" style="71"/>
    <col min="10" max="10" width="10" style="71" customWidth="1"/>
    <col min="11" max="13" width="9.140625" style="71"/>
    <col min="14" max="14" width="10.140625" style="71" customWidth="1"/>
    <col min="15" max="16384" width="9.140625" style="71"/>
  </cols>
  <sheetData>
    <row r="1" spans="1:16">
      <c r="A1" s="118" t="s">
        <v>396</v>
      </c>
      <c r="B1" s="143"/>
      <c r="C1" s="143"/>
      <c r="D1" s="143"/>
      <c r="E1" s="143"/>
      <c r="F1" s="143"/>
      <c r="G1" s="143"/>
      <c r="H1" s="143"/>
      <c r="I1" s="143"/>
      <c r="J1" s="143"/>
      <c r="K1" s="143"/>
      <c r="L1" s="143"/>
      <c r="M1" s="143"/>
      <c r="N1" s="143"/>
      <c r="O1" s="143"/>
      <c r="P1" s="71" t="s">
        <v>493</v>
      </c>
    </row>
    <row r="2" spans="1:16" ht="9.75" customHeight="1"/>
    <row r="3" spans="1:16" ht="9.75" customHeight="1"/>
    <row r="4" spans="1:16" ht="14.25">
      <c r="B4" s="146" t="s">
        <v>512</v>
      </c>
      <c r="C4" s="146"/>
      <c r="D4" s="146"/>
      <c r="F4" s="146" t="s">
        <v>513</v>
      </c>
      <c r="G4" s="146"/>
      <c r="H4" s="146"/>
      <c r="J4" s="146" t="s">
        <v>502</v>
      </c>
      <c r="K4" s="146"/>
      <c r="L4" s="146"/>
      <c r="N4" s="146" t="s">
        <v>496</v>
      </c>
      <c r="O4" s="146"/>
      <c r="P4" s="146"/>
    </row>
    <row r="5" spans="1:16">
      <c r="D5" s="144" t="s">
        <v>397</v>
      </c>
      <c r="H5" s="144" t="s">
        <v>397</v>
      </c>
      <c r="L5" s="144" t="s">
        <v>397</v>
      </c>
      <c r="P5" s="144" t="s">
        <v>397</v>
      </c>
    </row>
    <row r="6" spans="1:16">
      <c r="A6" s="147"/>
      <c r="B6" s="144" t="s">
        <v>33</v>
      </c>
      <c r="C6" s="144" t="s">
        <v>398</v>
      </c>
      <c r="D6" s="144" t="s">
        <v>399</v>
      </c>
      <c r="F6" s="144" t="s">
        <v>33</v>
      </c>
      <c r="G6" s="144" t="s">
        <v>398</v>
      </c>
      <c r="H6" s="144" t="s">
        <v>399</v>
      </c>
      <c r="J6" s="144" t="s">
        <v>33</v>
      </c>
      <c r="K6" s="144" t="s">
        <v>398</v>
      </c>
      <c r="L6" s="144" t="s">
        <v>399</v>
      </c>
      <c r="N6" s="144" t="s">
        <v>33</v>
      </c>
      <c r="O6" s="144" t="s">
        <v>398</v>
      </c>
      <c r="P6" s="144" t="s">
        <v>399</v>
      </c>
    </row>
    <row r="7" spans="1:16">
      <c r="A7" s="145" t="s">
        <v>400</v>
      </c>
      <c r="B7" s="121" t="s">
        <v>401</v>
      </c>
      <c r="C7" s="121" t="s">
        <v>401</v>
      </c>
      <c r="D7" s="121" t="s">
        <v>402</v>
      </c>
      <c r="F7" s="121" t="s">
        <v>401</v>
      </c>
      <c r="G7" s="121" t="s">
        <v>401</v>
      </c>
      <c r="H7" s="121" t="s">
        <v>402</v>
      </c>
      <c r="J7" s="121" t="s">
        <v>401</v>
      </c>
      <c r="K7" s="121" t="s">
        <v>401</v>
      </c>
      <c r="L7" s="121" t="s">
        <v>402</v>
      </c>
      <c r="N7" s="121" t="s">
        <v>401</v>
      </c>
      <c r="O7" s="121" t="s">
        <v>401</v>
      </c>
      <c r="P7" s="121" t="s">
        <v>402</v>
      </c>
    </row>
    <row r="8" spans="1:16" ht="33" customHeight="1">
      <c r="A8" s="148" t="s">
        <v>405</v>
      </c>
      <c r="B8" s="98">
        <v>0.64535786219194613</v>
      </c>
      <c r="C8" s="98">
        <v>0.52113368442979169</v>
      </c>
      <c r="D8" s="99">
        <v>1196.7181002206169</v>
      </c>
      <c r="F8" s="98">
        <v>0.65875918421139346</v>
      </c>
      <c r="G8" s="98">
        <v>0.53170862928973817</v>
      </c>
      <c r="H8" s="99">
        <v>1186.859316221949</v>
      </c>
      <c r="J8" s="98">
        <v>0.65373998977679315</v>
      </c>
      <c r="K8" s="98">
        <v>0.53836383719012437</v>
      </c>
      <c r="L8" s="99">
        <v>1235.0634506723527</v>
      </c>
      <c r="N8" s="98">
        <v>0.63797895465409293</v>
      </c>
      <c r="O8" s="98">
        <v>0.5416321616834564</v>
      </c>
      <c r="P8" s="99">
        <v>1409.0995910391366</v>
      </c>
    </row>
    <row r="9" spans="1:16" ht="33" customHeight="1">
      <c r="A9" s="148" t="s">
        <v>406</v>
      </c>
      <c r="B9" s="98">
        <v>7.5870120206801894E-2</v>
      </c>
      <c r="C9" s="98">
        <v>9.49797630139326E-2</v>
      </c>
      <c r="D9" s="99">
        <v>1855.2550782105513</v>
      </c>
      <c r="F9" s="98">
        <v>7.6329170922429815E-2</v>
      </c>
      <c r="G9" s="98">
        <v>9.9141014613792003E-2</v>
      </c>
      <c r="H9" s="99">
        <v>1909.9193623037208</v>
      </c>
      <c r="J9" s="98">
        <v>7.7616856931902067E-2</v>
      </c>
      <c r="K9" s="98">
        <v>9.6046503096156546E-2</v>
      </c>
      <c r="L9" s="99">
        <v>1855.8545976564405</v>
      </c>
      <c r="N9" s="98">
        <v>8.6949938897120063E-2</v>
      </c>
      <c r="O9" s="98">
        <v>9.727316282379897E-2</v>
      </c>
      <c r="P9" s="99">
        <v>1856.8095152506569</v>
      </c>
    </row>
    <row r="10" spans="1:16" ht="33" customHeight="1">
      <c r="A10" s="148" t="s">
        <v>407</v>
      </c>
      <c r="B10" s="98">
        <v>7.6178013829555233E-2</v>
      </c>
      <c r="C10" s="98">
        <v>7.313113414773241E-2</v>
      </c>
      <c r="D10" s="99">
        <v>1422.7086860387849</v>
      </c>
      <c r="F10" s="98">
        <v>6.2414198324053038E-2</v>
      </c>
      <c r="G10" s="98">
        <v>5.9417338048530999E-2</v>
      </c>
      <c r="H10" s="99">
        <v>1399.8516450225115</v>
      </c>
      <c r="J10" s="98">
        <v>6.2304765150224338E-2</v>
      </c>
      <c r="K10" s="98">
        <v>5.9780530668225598E-2</v>
      </c>
      <c r="L10" s="99">
        <v>1438.9872448830658</v>
      </c>
      <c r="N10" s="98">
        <v>6.1838277439518967E-2</v>
      </c>
      <c r="O10" s="98">
        <v>6.2028279315983335E-2</v>
      </c>
      <c r="P10" s="99">
        <v>1664.8532086577786</v>
      </c>
    </row>
    <row r="11" spans="1:16" ht="33" customHeight="1">
      <c r="A11" s="148" t="s">
        <v>408</v>
      </c>
      <c r="B11" s="98">
        <v>3.0943309086710544E-2</v>
      </c>
      <c r="C11" s="98">
        <v>7.0118192507972854E-2</v>
      </c>
      <c r="D11" s="99">
        <v>3358.205561487654</v>
      </c>
      <c r="F11" s="98">
        <v>3.2190043161675078E-2</v>
      </c>
      <c r="G11" s="98">
        <v>7.3006571952251395E-2</v>
      </c>
      <c r="H11" s="99">
        <v>3334.975248076114</v>
      </c>
      <c r="J11" s="98">
        <v>3.8609643891634002E-2</v>
      </c>
      <c r="K11" s="98">
        <v>7.7942837136422083E-2</v>
      </c>
      <c r="L11" s="99">
        <v>3027.602505364071</v>
      </c>
      <c r="N11" s="98">
        <v>4.5389165864578723E-2</v>
      </c>
      <c r="O11" s="98">
        <v>7.984929256034777E-2</v>
      </c>
      <c r="P11" s="99">
        <v>2919.8629553687938</v>
      </c>
    </row>
    <row r="12" spans="1:16" ht="33" customHeight="1">
      <c r="A12" s="148" t="s">
        <v>409</v>
      </c>
      <c r="B12" s="98">
        <v>3.525381980525729E-2</v>
      </c>
      <c r="C12" s="98">
        <v>8.6413072924822296E-2</v>
      </c>
      <c r="D12" s="99">
        <v>3632.5917183148849</v>
      </c>
      <c r="F12" s="98">
        <v>3.8845507561530108E-2</v>
      </c>
      <c r="G12" s="98">
        <v>8.7355179637322533E-2</v>
      </c>
      <c r="H12" s="99">
        <v>3306.7402237596275</v>
      </c>
      <c r="J12" s="98">
        <v>4.0881467598114382E-2</v>
      </c>
      <c r="K12" s="98">
        <v>8.9507031028884923E-2</v>
      </c>
      <c r="L12" s="99">
        <v>3283.5914444928035</v>
      </c>
      <c r="N12" s="98">
        <v>4.4578065688299619E-2</v>
      </c>
      <c r="O12" s="98">
        <v>9.0901503451653279E-2</v>
      </c>
      <c r="P12" s="99">
        <v>3384.4916222120737</v>
      </c>
    </row>
    <row r="13" spans="1:16" ht="33" customHeight="1">
      <c r="A13" s="148" t="s">
        <v>410</v>
      </c>
      <c r="B13" s="98">
        <v>3.920512129725847E-2</v>
      </c>
      <c r="C13" s="98">
        <v>5.2479406773836029E-2</v>
      </c>
      <c r="D13" s="99">
        <v>1983.761396795805</v>
      </c>
      <c r="F13" s="98">
        <v>3.952642966184531E-2</v>
      </c>
      <c r="G13" s="98">
        <v>5.7271566240467427E-2</v>
      </c>
      <c r="H13" s="99">
        <v>2130.6086725422974</v>
      </c>
      <c r="J13" s="98">
        <v>4.0745158175725556E-2</v>
      </c>
      <c r="K13" s="98">
        <v>5.4318235834657676E-2</v>
      </c>
      <c r="L13" s="99">
        <v>1999.3466072017463</v>
      </c>
      <c r="N13" s="98">
        <v>4.0728043518228133E-2</v>
      </c>
      <c r="O13" s="98">
        <v>5.1836350233602745E-2</v>
      </c>
      <c r="P13" s="99">
        <v>2112.4403988925051</v>
      </c>
    </row>
    <row r="14" spans="1:16" ht="33" customHeight="1">
      <c r="A14" s="148" t="s">
        <v>403</v>
      </c>
      <c r="B14" s="98">
        <v>9.7191753582470605E-2</v>
      </c>
      <c r="C14" s="98">
        <v>0.10174474620191212</v>
      </c>
      <c r="D14" s="99">
        <v>1551.4075276517144</v>
      </c>
      <c r="F14" s="98">
        <v>9.1935466157073376E-2</v>
      </c>
      <c r="G14" s="98">
        <v>9.209970021789754E-2</v>
      </c>
      <c r="H14" s="99">
        <v>1473.0834544389941</v>
      </c>
      <c r="J14" s="98">
        <v>8.6102118475606268E-2</v>
      </c>
      <c r="K14" s="98">
        <v>8.4041025045528781E-2</v>
      </c>
      <c r="L14" s="99">
        <v>1463.8478715214778</v>
      </c>
      <c r="N14" s="98">
        <v>8.2537553938161728E-2</v>
      </c>
      <c r="O14" s="98">
        <v>7.6479249931157553E-2</v>
      </c>
      <c r="P14" s="99">
        <v>1537.9266506889471</v>
      </c>
    </row>
    <row r="15" spans="1:16" ht="6.75" customHeight="1">
      <c r="A15" s="113"/>
      <c r="B15" s="149"/>
      <c r="C15" s="149"/>
      <c r="D15" s="113"/>
      <c r="E15" s="113"/>
      <c r="F15" s="149"/>
      <c r="G15" s="149"/>
      <c r="H15" s="113"/>
      <c r="I15" s="113"/>
      <c r="J15" s="149"/>
      <c r="K15" s="149"/>
      <c r="L15" s="113"/>
      <c r="M15" s="113"/>
      <c r="N15" s="149"/>
      <c r="O15" s="149"/>
      <c r="P15" s="113"/>
    </row>
    <row r="16" spans="1:16" ht="23.25" customHeight="1">
      <c r="A16" s="147" t="s">
        <v>404</v>
      </c>
      <c r="B16" s="98">
        <f>SUM(B8:B15)</f>
        <v>1.0000000000000002</v>
      </c>
      <c r="C16" s="98">
        <f>SUM(C8:C15)</f>
        <v>0.99999999999999989</v>
      </c>
      <c r="D16" s="99">
        <f>SUMPRODUCT(B8:B14,D8:D14)</f>
        <v>1481.9833334124692</v>
      </c>
      <c r="F16" s="98">
        <f>SUM(F8:F15)</f>
        <v>1.0000000000000002</v>
      </c>
      <c r="G16" s="98">
        <f>SUM(G8:G15)</f>
        <v>1</v>
      </c>
      <c r="H16" s="99">
        <f>SUMPRODUCT(F8:F14,H8:H14)</f>
        <v>1470.456622027129</v>
      </c>
      <c r="J16" s="98">
        <f>SUM(J8:J15)</f>
        <v>0.99999999999999978</v>
      </c>
      <c r="K16" s="98">
        <f>SUM(K8:K15)</f>
        <v>1</v>
      </c>
      <c r="L16" s="99">
        <f>SUMPRODUCT(J8:J14,L8:L14)</f>
        <v>1499.7485191991007</v>
      </c>
      <c r="N16" s="98">
        <f>SUM(N8:N15)</f>
        <v>1.0000000000000002</v>
      </c>
      <c r="O16" s="98">
        <f>SUM(O8:O15)</f>
        <v>1</v>
      </c>
      <c r="P16" s="99">
        <f>SUMPRODUCT(N8:N14,P8:P14)</f>
        <v>1659.7535148218221</v>
      </c>
    </row>
    <row r="17" spans="1:16">
      <c r="B17" s="98"/>
      <c r="C17" s="98"/>
      <c r="D17" s="99"/>
      <c r="F17" s="98"/>
      <c r="G17" s="98"/>
      <c r="H17" s="99"/>
      <c r="J17" s="98"/>
      <c r="K17" s="98"/>
      <c r="L17" s="99"/>
      <c r="N17" s="98"/>
      <c r="O17" s="98"/>
      <c r="P17" s="99"/>
    </row>
    <row r="18" spans="1:16">
      <c r="B18" s="98"/>
      <c r="C18" s="98"/>
      <c r="D18" s="99"/>
      <c r="F18" s="98"/>
      <c r="G18" s="98"/>
      <c r="H18" s="99"/>
      <c r="J18" s="98"/>
      <c r="K18" s="98"/>
      <c r="L18" s="99"/>
      <c r="N18" s="98"/>
      <c r="O18" s="98"/>
      <c r="P18" s="99"/>
    </row>
    <row r="19" spans="1:16" ht="14.25">
      <c r="A19" s="70"/>
      <c r="B19" s="98"/>
      <c r="C19" s="98"/>
      <c r="D19" s="99"/>
      <c r="F19" s="98"/>
      <c r="G19" s="98"/>
      <c r="H19" s="99"/>
      <c r="J19" s="98"/>
      <c r="K19" s="98"/>
      <c r="L19" s="99"/>
      <c r="N19" s="98"/>
      <c r="O19" s="98"/>
      <c r="P19" s="99"/>
    </row>
    <row r="20" spans="1:16" ht="14.25">
      <c r="A20" s="71" t="s">
        <v>494</v>
      </c>
      <c r="B20" s="98"/>
      <c r="C20" s="98"/>
      <c r="D20" s="99"/>
      <c r="F20" s="98"/>
      <c r="G20" s="98"/>
      <c r="H20" s="99"/>
      <c r="J20" s="98"/>
      <c r="K20" s="98"/>
      <c r="L20" s="99"/>
      <c r="N20" s="98"/>
      <c r="O20" s="98"/>
      <c r="P20" s="99"/>
    </row>
    <row r="21" spans="1:16">
      <c r="A21" s="71" t="s">
        <v>503</v>
      </c>
      <c r="B21" s="98"/>
      <c r="C21" s="98"/>
      <c r="D21" s="99"/>
      <c r="F21" s="98"/>
      <c r="G21" s="98"/>
      <c r="H21" s="99"/>
      <c r="J21" s="98"/>
      <c r="K21" s="98"/>
      <c r="L21" s="99"/>
      <c r="N21" s="98"/>
      <c r="O21" s="98"/>
      <c r="P21" s="99"/>
    </row>
  </sheetData>
  <pageMargins left="0.7" right="0.7" top="0.75" bottom="0.75" header="0.3" footer="0.3"/>
  <pageSetup scale="74"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workbookViewId="0">
      <selection activeCell="K1" sqref="K1"/>
    </sheetView>
  </sheetViews>
  <sheetFormatPr defaultRowHeight="12.75"/>
  <cols>
    <col min="1" max="1" width="2" style="21" customWidth="1"/>
    <col min="2" max="2" width="7" style="21" customWidth="1"/>
    <col min="3" max="3" width="1.5703125" style="21" customWidth="1"/>
    <col min="4" max="4" width="7.85546875" style="21" customWidth="1"/>
    <col min="5" max="5" width="14.42578125" style="21" customWidth="1"/>
    <col min="6" max="6" width="3.28515625" style="21" customWidth="1"/>
    <col min="7" max="8" width="10.5703125" style="21" customWidth="1"/>
    <col min="9" max="9" width="5.42578125" style="21" customWidth="1"/>
    <col min="10" max="10" width="9.140625" style="21"/>
    <col min="11" max="11" width="10.140625" style="21" customWidth="1"/>
    <col min="12" max="12" width="3.42578125" style="21" customWidth="1"/>
    <col min="13" max="16384" width="9.140625" style="21"/>
  </cols>
  <sheetData>
    <row r="1" spans="1:12" ht="12.75" customHeight="1">
      <c r="A1" s="19" t="s">
        <v>514</v>
      </c>
      <c r="B1" s="19"/>
      <c r="C1" s="19"/>
      <c r="D1" s="19"/>
      <c r="E1" s="19"/>
      <c r="F1" s="19"/>
      <c r="G1" s="19"/>
      <c r="H1" s="19"/>
      <c r="I1" s="19"/>
      <c r="J1" s="19"/>
      <c r="K1" s="48" t="s">
        <v>478</v>
      </c>
      <c r="L1" s="20"/>
    </row>
    <row r="2" spans="1:12" ht="12.75" customHeight="1"/>
    <row r="3" spans="1:12" ht="12.75" customHeight="1"/>
    <row r="4" spans="1:12" ht="12.75" customHeight="1">
      <c r="A4" s="22"/>
      <c r="B4" s="22"/>
      <c r="C4" s="22"/>
      <c r="D4" s="22"/>
      <c r="E4" s="22"/>
      <c r="F4" s="22"/>
      <c r="G4" s="22"/>
      <c r="H4" s="22"/>
      <c r="I4" s="22"/>
      <c r="J4" s="22"/>
      <c r="K4" s="22"/>
    </row>
    <row r="5" spans="1:12" ht="12.75" customHeight="1">
      <c r="G5" s="168" t="s">
        <v>47</v>
      </c>
      <c r="H5" s="168"/>
      <c r="J5" s="168" t="s">
        <v>48</v>
      </c>
      <c r="K5" s="168"/>
    </row>
    <row r="6" spans="1:12" ht="12.75" customHeight="1">
      <c r="A6" s="22" t="s">
        <v>49</v>
      </c>
      <c r="B6" s="22"/>
      <c r="C6" s="22"/>
      <c r="D6" s="22"/>
      <c r="E6" s="22"/>
      <c r="F6" s="22"/>
      <c r="G6" s="169" t="s">
        <v>50</v>
      </c>
      <c r="H6" s="169"/>
      <c r="I6" s="22"/>
      <c r="J6" s="169" t="s">
        <v>51</v>
      </c>
      <c r="K6" s="169"/>
    </row>
    <row r="7" spans="1:12" ht="12.75" customHeight="1"/>
    <row r="8" spans="1:12" ht="12.75" customHeight="1">
      <c r="A8" s="21" t="s">
        <v>52</v>
      </c>
      <c r="G8" s="25"/>
      <c r="H8" s="25">
        <v>1921039.4754610814</v>
      </c>
      <c r="J8" s="26"/>
      <c r="K8" s="26">
        <f>H8/H$28</f>
        <v>0.50219827708540754</v>
      </c>
    </row>
    <row r="9" spans="1:12" ht="25.5" customHeight="1">
      <c r="G9" s="25"/>
      <c r="H9" s="25"/>
      <c r="J9" s="26"/>
      <c r="K9" s="26"/>
    </row>
    <row r="10" spans="1:12" ht="12.75" customHeight="1">
      <c r="A10" s="21" t="s">
        <v>53</v>
      </c>
      <c r="G10" s="25"/>
      <c r="H10" s="25">
        <v>169999.89090562754</v>
      </c>
      <c r="J10" s="26"/>
      <c r="K10" s="26">
        <f>H10/H$28</f>
        <v>4.4441383640501354E-2</v>
      </c>
    </row>
    <row r="11" spans="1:12" ht="21.75" customHeight="1">
      <c r="G11" s="25"/>
      <c r="H11" s="25"/>
      <c r="J11" s="26"/>
      <c r="K11" s="26"/>
    </row>
    <row r="12" spans="1:12" ht="12.75" customHeight="1">
      <c r="A12" s="21" t="s">
        <v>54</v>
      </c>
      <c r="G12" s="25"/>
      <c r="H12" s="25"/>
      <c r="J12" s="26"/>
      <c r="K12" s="26"/>
    </row>
    <row r="13" spans="1:12" ht="12.75" customHeight="1">
      <c r="B13" s="27">
        <v>2.5000000000000001E-3</v>
      </c>
      <c r="C13" s="28" t="s">
        <v>24</v>
      </c>
      <c r="D13" s="29">
        <v>0.2475</v>
      </c>
      <c r="G13" s="25">
        <v>682854.29663701076</v>
      </c>
      <c r="J13" s="26">
        <f>G13/H$28</f>
        <v>0.17851181907085287</v>
      </c>
      <c r="K13" s="26"/>
    </row>
    <row r="14" spans="1:12" ht="12.75" customHeight="1">
      <c r="B14" s="30">
        <v>0.25</v>
      </c>
      <c r="C14" s="28" t="s">
        <v>24</v>
      </c>
      <c r="D14" s="29">
        <v>0.69750000000000001</v>
      </c>
      <c r="G14" s="25">
        <v>722055.81973489607</v>
      </c>
      <c r="H14" s="25"/>
      <c r="J14" s="26">
        <f>G14/H$28</f>
        <v>0.18875988404315469</v>
      </c>
      <c r="K14" s="26"/>
    </row>
    <row r="15" spans="1:12" ht="12.75" customHeight="1">
      <c r="B15" s="31">
        <v>0.7</v>
      </c>
      <c r="C15" s="32" t="s">
        <v>24</v>
      </c>
      <c r="D15" s="33">
        <v>0.99750000000000005</v>
      </c>
      <c r="E15" s="34"/>
      <c r="F15" s="34"/>
      <c r="G15" s="35">
        <v>95786.491826549871</v>
      </c>
      <c r="H15" s="35"/>
      <c r="I15" s="34"/>
      <c r="J15" s="36">
        <f>G15/H$28</f>
        <v>2.5040511544825547E-2</v>
      </c>
      <c r="K15" s="36"/>
    </row>
    <row r="16" spans="1:12" ht="15.75" customHeight="1">
      <c r="B16" s="21" t="s">
        <v>55</v>
      </c>
      <c r="G16" s="25"/>
      <c r="H16" s="25">
        <f>SUM(G13:G15)</f>
        <v>1500696.6081984567</v>
      </c>
      <c r="J16" s="26"/>
      <c r="K16" s="26">
        <f>H16/H$28</f>
        <v>0.39231221465883309</v>
      </c>
    </row>
    <row r="17" spans="1:11" ht="26.25" customHeight="1">
      <c r="F17" s="37"/>
      <c r="G17" s="25"/>
      <c r="H17" s="25"/>
      <c r="J17" s="26"/>
      <c r="K17" s="26"/>
    </row>
    <row r="18" spans="1:11" ht="12.75" customHeight="1">
      <c r="A18" s="21" t="s">
        <v>56</v>
      </c>
      <c r="G18" s="25"/>
      <c r="H18" s="25">
        <v>75253.14160137884</v>
      </c>
      <c r="J18" s="26"/>
      <c r="K18" s="26">
        <f>H18/H$28</f>
        <v>1.9672681660227703E-2</v>
      </c>
    </row>
    <row r="19" spans="1:11" ht="24.75" customHeight="1">
      <c r="G19" s="25"/>
      <c r="H19" s="25"/>
      <c r="J19" s="26"/>
      <c r="K19" s="26"/>
    </row>
    <row r="20" spans="1:11" ht="12.75" customHeight="1">
      <c r="A20" s="21" t="s">
        <v>57</v>
      </c>
      <c r="G20" s="25"/>
      <c r="H20" s="25">
        <v>2240</v>
      </c>
      <c r="J20" s="26"/>
      <c r="K20" s="26">
        <f>H20/H$28</f>
        <v>5.8558096022535532E-4</v>
      </c>
    </row>
    <row r="21" spans="1:11" ht="12.75" customHeight="1">
      <c r="G21" s="25"/>
      <c r="H21" s="25"/>
      <c r="J21" s="26"/>
      <c r="K21" s="26"/>
    </row>
    <row r="22" spans="1:11" ht="24.75" customHeight="1">
      <c r="A22" s="21" t="s">
        <v>58</v>
      </c>
      <c r="G22" s="25"/>
      <c r="H22" s="25">
        <v>82952.534013398734</v>
      </c>
      <c r="J22" s="26"/>
      <c r="K22" s="26">
        <f>H22/H$28</f>
        <v>2.1685457375309143E-2</v>
      </c>
    </row>
    <row r="23" spans="1:11" ht="12.75" customHeight="1">
      <c r="G23" s="25"/>
      <c r="H23" s="25"/>
      <c r="J23" s="26"/>
      <c r="K23" s="26"/>
    </row>
    <row r="24" spans="1:11" ht="12.75" customHeight="1">
      <c r="A24" s="21" t="s">
        <v>59</v>
      </c>
      <c r="G24" s="25"/>
      <c r="H24" s="25"/>
      <c r="J24" s="26"/>
      <c r="K24" s="26"/>
    </row>
    <row r="25" spans="1:11" ht="12.75" customHeight="1">
      <c r="A25" s="21" t="s">
        <v>60</v>
      </c>
      <c r="G25" s="25"/>
      <c r="H25" s="25">
        <v>73079.333609483379</v>
      </c>
      <c r="J25" s="26"/>
      <c r="K25" s="26">
        <f>H25/H$28</f>
        <v>1.9104404619495696E-2</v>
      </c>
    </row>
    <row r="26" spans="1:11" ht="5.25" customHeight="1">
      <c r="A26" s="22"/>
      <c r="B26" s="22"/>
      <c r="C26" s="22"/>
      <c r="D26" s="22"/>
      <c r="E26" s="22"/>
      <c r="F26" s="22"/>
      <c r="G26" s="38"/>
      <c r="H26" s="38"/>
      <c r="I26" s="22"/>
      <c r="J26" s="39"/>
      <c r="K26" s="39"/>
    </row>
    <row r="27" spans="1:11" ht="12.75" customHeight="1">
      <c r="G27" s="25"/>
      <c r="H27" s="25"/>
      <c r="J27" s="26"/>
      <c r="K27" s="26"/>
    </row>
    <row r="28" spans="1:11" ht="12.75" customHeight="1">
      <c r="A28" s="21" t="s">
        <v>51</v>
      </c>
      <c r="G28" s="25"/>
      <c r="H28" s="25">
        <f>H8+H10+H16+H18+H20+H22+H25</f>
        <v>3825260.9837894267</v>
      </c>
      <c r="J28" s="26"/>
      <c r="K28" s="26">
        <f>SUM(K8:K25)</f>
        <v>0.99999999999999978</v>
      </c>
    </row>
    <row r="29" spans="1:11" ht="12.75" customHeight="1">
      <c r="J29" s="26"/>
      <c r="K29" s="26"/>
    </row>
    <row r="30" spans="1:11" ht="12.75" customHeight="1">
      <c r="J30" s="26"/>
      <c r="K30" s="26"/>
    </row>
    <row r="31" spans="1:11" ht="12.75" customHeight="1">
      <c r="J31" s="26"/>
      <c r="K31" s="26"/>
    </row>
    <row r="32" spans="1:11" ht="12.75" customHeight="1">
      <c r="J32" s="26"/>
      <c r="K32" s="26"/>
    </row>
    <row r="33" spans="1:1" ht="12.75" customHeight="1"/>
    <row r="34" spans="1:1" ht="12.75" customHeight="1"/>
    <row r="35" spans="1:1" ht="12.75" customHeight="1"/>
    <row r="36" spans="1:1" ht="12.75" customHeight="1">
      <c r="A36" s="21" t="s">
        <v>61</v>
      </c>
    </row>
    <row r="37" spans="1:1" ht="12.75" customHeight="1">
      <c r="A37" s="21" t="s">
        <v>62</v>
      </c>
    </row>
    <row r="38" spans="1:1" ht="12.75" customHeight="1"/>
    <row r="39" spans="1:1" ht="12.75" customHeight="1">
      <c r="A39" s="21" t="s">
        <v>63</v>
      </c>
    </row>
    <row r="40" spans="1:1" ht="12.75" customHeight="1"/>
    <row r="41" spans="1:1" ht="12.75" customHeight="1"/>
    <row r="42" spans="1:1" ht="12.75" customHeight="1"/>
    <row r="43" spans="1:1" ht="12.75" customHeight="1"/>
    <row r="44" spans="1:1" ht="12.75" customHeight="1"/>
    <row r="45" spans="1:1" ht="12.75" customHeight="1"/>
    <row r="46" spans="1:1" ht="12.75" customHeight="1"/>
    <row r="47" spans="1:1" ht="12.75" customHeight="1"/>
    <row r="48" spans="1:1" ht="12.75" customHeight="1"/>
    <row r="49" ht="12.75" customHeight="1"/>
    <row r="50" ht="12.75" customHeight="1"/>
    <row r="51" ht="12.75" customHeight="1"/>
    <row r="52" ht="12.75" customHeight="1"/>
    <row r="53" ht="12.75" customHeight="1"/>
  </sheetData>
  <mergeCells count="4">
    <mergeCell ref="G5:H5"/>
    <mergeCell ref="J5:K5"/>
    <mergeCell ref="G6:H6"/>
    <mergeCell ref="J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73" t="s">
        <v>37</v>
      </c>
      <c r="Q1" s="173"/>
    </row>
    <row r="5" spans="1:17">
      <c r="A5" s="17"/>
      <c r="B5" s="171" t="s">
        <v>515</v>
      </c>
      <c r="C5" s="171"/>
      <c r="D5" s="171"/>
      <c r="E5" s="171"/>
      <c r="F5" s="171"/>
      <c r="G5" s="171"/>
      <c r="H5" s="171"/>
      <c r="I5" s="171"/>
      <c r="J5" s="171"/>
      <c r="K5" s="171"/>
      <c r="L5" s="171"/>
      <c r="M5" s="171"/>
      <c r="N5" s="171"/>
      <c r="O5" s="171"/>
      <c r="P5" s="171"/>
      <c r="Q5" s="17"/>
    </row>
    <row r="6" spans="1:17">
      <c r="A6" s="17"/>
      <c r="B6" s="172" t="s">
        <v>38</v>
      </c>
      <c r="C6" s="172"/>
      <c r="D6" s="172"/>
      <c r="E6" s="172"/>
      <c r="F6" s="172"/>
      <c r="G6" s="172"/>
      <c r="H6" s="172"/>
      <c r="I6" s="172"/>
      <c r="J6" s="172"/>
      <c r="K6" s="172"/>
      <c r="L6" s="172"/>
      <c r="M6" s="172"/>
      <c r="N6" s="172"/>
      <c r="O6" s="172"/>
      <c r="P6" s="172"/>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1591</v>
      </c>
      <c r="H13" s="3">
        <v>281832</v>
      </c>
      <c r="J13" s="3">
        <v>11259380</v>
      </c>
      <c r="K13" s="6"/>
      <c r="L13" s="3">
        <v>18817066</v>
      </c>
      <c r="M13" s="6"/>
      <c r="N13" s="3">
        <v>9398545</v>
      </c>
      <c r="O13" s="6"/>
      <c r="P13" s="3">
        <v>20547676</v>
      </c>
      <c r="Q13" s="3"/>
    </row>
    <row r="14" spans="1:17">
      <c r="A14" s="3"/>
      <c r="B14" s="12">
        <v>5</v>
      </c>
      <c r="C14" s="11" t="s">
        <v>24</v>
      </c>
      <c r="D14" s="14">
        <v>9</v>
      </c>
      <c r="F14" s="3">
        <v>2480</v>
      </c>
      <c r="H14" s="3">
        <v>1201009</v>
      </c>
      <c r="J14" s="3">
        <v>22226126</v>
      </c>
      <c r="K14" s="6"/>
      <c r="L14" s="3">
        <v>41520276</v>
      </c>
      <c r="M14" s="6"/>
      <c r="N14" s="3">
        <v>19663999</v>
      </c>
      <c r="O14" s="6"/>
      <c r="P14" s="3">
        <v>48844299</v>
      </c>
      <c r="Q14" s="3"/>
    </row>
    <row r="15" spans="1:17">
      <c r="A15" s="3"/>
      <c r="B15" s="12">
        <v>10</v>
      </c>
      <c r="C15" s="11" t="s">
        <v>24</v>
      </c>
      <c r="D15" s="14">
        <v>14</v>
      </c>
      <c r="F15" s="3">
        <v>1988</v>
      </c>
      <c r="H15" s="3">
        <v>2340948</v>
      </c>
      <c r="J15" s="3">
        <v>25094986</v>
      </c>
      <c r="K15" s="6"/>
      <c r="L15" s="3">
        <v>50161194</v>
      </c>
      <c r="M15" s="6"/>
      <c r="N15" s="3">
        <v>18986486</v>
      </c>
      <c r="O15" s="6"/>
      <c r="P15" s="3">
        <v>50441696</v>
      </c>
      <c r="Q15" s="3"/>
    </row>
    <row r="16" spans="1:17">
      <c r="A16" s="3"/>
      <c r="B16" s="12">
        <v>15</v>
      </c>
      <c r="C16" s="11" t="s">
        <v>24</v>
      </c>
      <c r="D16" s="14">
        <v>19</v>
      </c>
      <c r="F16" s="3">
        <v>1056</v>
      </c>
      <c r="H16" s="3">
        <v>973148</v>
      </c>
      <c r="J16" s="3">
        <v>14190766</v>
      </c>
      <c r="K16" s="6"/>
      <c r="L16" s="3">
        <v>30817092</v>
      </c>
      <c r="M16" s="6"/>
      <c r="N16" s="3">
        <v>11437608</v>
      </c>
      <c r="O16" s="6"/>
      <c r="P16" s="3">
        <v>30418086</v>
      </c>
      <c r="Q16" s="3"/>
    </row>
    <row r="17" spans="1:17">
      <c r="A17" s="3"/>
      <c r="B17" s="12">
        <v>20</v>
      </c>
      <c r="C17" s="11" t="s">
        <v>24</v>
      </c>
      <c r="D17" s="14">
        <v>24</v>
      </c>
      <c r="F17" s="3">
        <v>438</v>
      </c>
      <c r="H17" s="3">
        <v>628526</v>
      </c>
      <c r="J17" s="3">
        <v>8390725</v>
      </c>
      <c r="K17" s="6"/>
      <c r="L17" s="3">
        <v>18925406</v>
      </c>
      <c r="M17" s="6"/>
      <c r="N17" s="3">
        <v>6704436</v>
      </c>
      <c r="O17" s="6"/>
      <c r="P17" s="3">
        <v>18244616</v>
      </c>
      <c r="Q17" s="3"/>
    </row>
    <row r="18" spans="1:17">
      <c r="A18" s="7"/>
      <c r="B18" s="170" t="s">
        <v>8</v>
      </c>
      <c r="C18" s="170"/>
      <c r="D18" s="170"/>
      <c r="E18" s="10"/>
      <c r="F18" s="8">
        <v>202</v>
      </c>
      <c r="G18" s="10"/>
      <c r="H18" s="8">
        <v>16209</v>
      </c>
      <c r="I18" s="10"/>
      <c r="J18" s="8">
        <v>2126753</v>
      </c>
      <c r="K18" s="9"/>
      <c r="L18" s="8">
        <v>4376296</v>
      </c>
      <c r="M18" s="9"/>
      <c r="N18" s="8">
        <v>1800660</v>
      </c>
      <c r="O18" s="9"/>
      <c r="P18" s="8">
        <v>4175000</v>
      </c>
      <c r="Q18" s="7"/>
    </row>
    <row r="19" spans="1:17">
      <c r="A19" s="3"/>
      <c r="B19" s="5" t="s">
        <v>25</v>
      </c>
      <c r="C19" s="5"/>
      <c r="D19" s="5"/>
      <c r="E19" s="5"/>
      <c r="F19" s="3">
        <f>SUM(F13:F18)</f>
        <v>7755</v>
      </c>
      <c r="H19" s="3">
        <f>SUM(H13:H18)</f>
        <v>5441672</v>
      </c>
      <c r="J19" s="3">
        <f>SUM(J13:J18)</f>
        <v>83288736</v>
      </c>
      <c r="K19" s="6"/>
      <c r="L19" s="3">
        <f>SUM(L13:L18)</f>
        <v>164617330</v>
      </c>
      <c r="M19" s="6"/>
      <c r="N19" s="3">
        <f>SUM(N13:N18)</f>
        <v>67991734</v>
      </c>
      <c r="O19" s="6"/>
      <c r="P19" s="3">
        <f>SUM(P13:P18)</f>
        <v>172671373</v>
      </c>
      <c r="Q19" s="3"/>
    </row>
    <row r="20" spans="1:17">
      <c r="A20" s="3"/>
      <c r="F20" s="6"/>
      <c r="J20" s="3"/>
      <c r="K20" s="6"/>
      <c r="L20" s="3"/>
      <c r="M20" s="6"/>
      <c r="N20" s="3"/>
      <c r="O20" s="6"/>
      <c r="P20" s="3"/>
      <c r="Q20" s="3"/>
    </row>
    <row r="21" spans="1:17">
      <c r="A21" s="3"/>
      <c r="B21" s="13">
        <v>25</v>
      </c>
      <c r="C21" s="11" t="s">
        <v>24</v>
      </c>
      <c r="D21" s="1" t="s">
        <v>23</v>
      </c>
      <c r="F21" s="3">
        <v>233</v>
      </c>
      <c r="H21" s="3">
        <v>356710</v>
      </c>
      <c r="J21" s="3">
        <v>4880906</v>
      </c>
      <c r="K21" s="6"/>
      <c r="L21" s="3">
        <v>11591959</v>
      </c>
      <c r="M21" s="6"/>
      <c r="N21" s="3">
        <v>3712533</v>
      </c>
      <c r="O21" s="6"/>
      <c r="P21" s="3">
        <v>10573173</v>
      </c>
      <c r="Q21" s="3"/>
    </row>
    <row r="22" spans="1:17">
      <c r="A22" s="3"/>
      <c r="B22" s="12">
        <v>30</v>
      </c>
      <c r="C22" s="11" t="s">
        <v>24</v>
      </c>
      <c r="D22" s="1" t="s">
        <v>22</v>
      </c>
      <c r="F22" s="3">
        <v>155</v>
      </c>
      <c r="H22" s="3">
        <v>273272</v>
      </c>
      <c r="J22" s="3">
        <v>3922027</v>
      </c>
      <c r="K22" s="6"/>
      <c r="L22" s="3">
        <v>9189504</v>
      </c>
      <c r="M22" s="6"/>
      <c r="N22" s="3">
        <v>3441166</v>
      </c>
      <c r="O22" s="6"/>
      <c r="P22" s="3">
        <v>8937842</v>
      </c>
      <c r="Q22" s="3"/>
    </row>
    <row r="23" spans="1:17">
      <c r="A23" s="3"/>
      <c r="B23" s="12">
        <v>35</v>
      </c>
      <c r="C23" s="11" t="s">
        <v>24</v>
      </c>
      <c r="D23" s="1" t="s">
        <v>21</v>
      </c>
      <c r="F23" s="3">
        <v>80</v>
      </c>
      <c r="H23" s="3">
        <v>104899</v>
      </c>
      <c r="J23" s="3">
        <v>2428489</v>
      </c>
      <c r="K23" s="6"/>
      <c r="L23" s="3">
        <v>6035632</v>
      </c>
      <c r="M23" s="6"/>
      <c r="N23" s="3">
        <v>2898821</v>
      </c>
      <c r="O23" s="6"/>
      <c r="P23" s="3">
        <v>7306522</v>
      </c>
      <c r="Q23" s="3"/>
    </row>
    <row r="24" spans="1:17">
      <c r="A24" s="3"/>
      <c r="B24" s="12">
        <v>40</v>
      </c>
      <c r="C24" s="11" t="s">
        <v>24</v>
      </c>
      <c r="D24" s="1" t="s">
        <v>20</v>
      </c>
      <c r="F24" s="3">
        <v>48</v>
      </c>
      <c r="H24" s="3">
        <v>67150</v>
      </c>
      <c r="J24" s="3">
        <v>1249591</v>
      </c>
      <c r="K24" s="6"/>
      <c r="L24" s="3">
        <v>3913541</v>
      </c>
      <c r="M24" s="6"/>
      <c r="N24" s="3">
        <v>1446445</v>
      </c>
      <c r="O24" s="6"/>
      <c r="P24" s="3">
        <v>3925688</v>
      </c>
      <c r="Q24" s="3"/>
    </row>
    <row r="25" spans="1:17">
      <c r="A25" s="3"/>
      <c r="B25" s="12">
        <v>45</v>
      </c>
      <c r="C25" s="11" t="s">
        <v>24</v>
      </c>
      <c r="D25" s="1" t="s">
        <v>19</v>
      </c>
      <c r="F25" s="3">
        <v>23</v>
      </c>
      <c r="H25" s="3">
        <v>18000</v>
      </c>
      <c r="J25" s="3">
        <v>569951</v>
      </c>
      <c r="K25" s="6"/>
      <c r="L25" s="3">
        <v>2001044</v>
      </c>
      <c r="M25" s="6"/>
      <c r="N25" s="3">
        <v>660097</v>
      </c>
      <c r="O25" s="6"/>
      <c r="P25" s="3">
        <v>2060720</v>
      </c>
      <c r="Q25" s="3"/>
    </row>
    <row r="26" spans="1:17">
      <c r="A26" s="3"/>
      <c r="B26" s="12">
        <v>50</v>
      </c>
      <c r="C26" s="11" t="s">
        <v>24</v>
      </c>
      <c r="D26" s="1" t="s">
        <v>18</v>
      </c>
      <c r="F26" s="3">
        <v>23</v>
      </c>
      <c r="H26" s="3">
        <v>30000</v>
      </c>
      <c r="J26" s="3">
        <v>804619</v>
      </c>
      <c r="K26" s="6"/>
      <c r="L26" s="3">
        <v>1979971</v>
      </c>
      <c r="M26" s="6"/>
      <c r="N26" s="3">
        <v>1091957</v>
      </c>
      <c r="O26" s="6"/>
      <c r="P26" s="3">
        <v>2381016</v>
      </c>
      <c r="Q26" s="3"/>
    </row>
    <row r="27" spans="1:17">
      <c r="A27" s="3"/>
      <c r="B27" s="12">
        <v>55</v>
      </c>
      <c r="C27" s="11" t="s">
        <v>24</v>
      </c>
      <c r="D27" s="1" t="s">
        <v>17</v>
      </c>
      <c r="F27" s="3">
        <v>10</v>
      </c>
      <c r="H27" s="3">
        <v>36675</v>
      </c>
      <c r="J27" s="3">
        <v>319075</v>
      </c>
      <c r="K27" s="6"/>
      <c r="L27" s="3">
        <v>1254251</v>
      </c>
      <c r="M27" s="6"/>
      <c r="N27" s="3">
        <v>546457</v>
      </c>
      <c r="O27" s="6"/>
      <c r="P27" s="3">
        <v>2409670</v>
      </c>
      <c r="Q27" s="3"/>
    </row>
    <row r="28" spans="1:17">
      <c r="A28" s="3"/>
      <c r="B28" s="12">
        <v>60</v>
      </c>
      <c r="C28" s="11" t="s">
        <v>24</v>
      </c>
      <c r="D28" s="1" t="s">
        <v>16</v>
      </c>
      <c r="F28" s="3">
        <v>10</v>
      </c>
      <c r="H28" s="3">
        <v>21100</v>
      </c>
      <c r="J28" s="3">
        <v>420568</v>
      </c>
      <c r="K28" s="6"/>
      <c r="L28" s="3">
        <v>1171145</v>
      </c>
      <c r="M28" s="6"/>
      <c r="N28" s="3">
        <v>959867</v>
      </c>
      <c r="O28" s="6"/>
      <c r="P28" s="3">
        <v>1923377</v>
      </c>
      <c r="Q28" s="3"/>
    </row>
    <row r="29" spans="1:17">
      <c r="A29" s="3"/>
      <c r="B29" s="12">
        <v>65</v>
      </c>
      <c r="C29" s="11" t="s">
        <v>24</v>
      </c>
      <c r="D29" s="1" t="s">
        <v>15</v>
      </c>
      <c r="F29" s="3">
        <v>6</v>
      </c>
      <c r="H29" s="3">
        <v>6000</v>
      </c>
      <c r="J29" s="3">
        <v>138457</v>
      </c>
      <c r="K29" s="6"/>
      <c r="L29" s="3">
        <v>647585</v>
      </c>
      <c r="M29" s="6"/>
      <c r="N29" s="3">
        <v>507575</v>
      </c>
      <c r="O29" s="6"/>
      <c r="P29" s="3">
        <v>1535952</v>
      </c>
      <c r="Q29" s="3"/>
    </row>
    <row r="30" spans="1:17">
      <c r="A30" s="3"/>
      <c r="B30" s="12">
        <v>70</v>
      </c>
      <c r="C30" s="11" t="s">
        <v>24</v>
      </c>
      <c r="D30" s="1" t="s">
        <v>14</v>
      </c>
      <c r="F30" s="3">
        <v>9</v>
      </c>
      <c r="H30" s="3">
        <v>24000</v>
      </c>
      <c r="J30" s="3">
        <v>220793</v>
      </c>
      <c r="K30" s="6"/>
      <c r="L30" s="3">
        <v>1943610</v>
      </c>
      <c r="M30" s="6"/>
      <c r="N30" s="3">
        <v>1157831</v>
      </c>
      <c r="O30" s="6"/>
      <c r="P30" s="3">
        <v>3300397</v>
      </c>
      <c r="Q30" s="3"/>
    </row>
    <row r="31" spans="1:17">
      <c r="A31" s="3"/>
      <c r="B31" s="12">
        <v>75</v>
      </c>
      <c r="C31" s="11" t="s">
        <v>24</v>
      </c>
      <c r="D31" s="1" t="s">
        <v>13</v>
      </c>
      <c r="F31" s="3">
        <v>6</v>
      </c>
      <c r="H31" s="3">
        <v>12000</v>
      </c>
      <c r="J31" s="3">
        <v>251668</v>
      </c>
      <c r="K31" s="6"/>
      <c r="L31" s="3">
        <v>2488645</v>
      </c>
      <c r="M31" s="6"/>
      <c r="N31" s="3">
        <v>1066487</v>
      </c>
      <c r="O31" s="6"/>
      <c r="P31" s="3">
        <v>8582721</v>
      </c>
      <c r="Q31" s="3"/>
    </row>
    <row r="32" spans="1:17">
      <c r="A32" s="3"/>
      <c r="B32" s="12">
        <v>80</v>
      </c>
      <c r="C32" s="11" t="s">
        <v>24</v>
      </c>
      <c r="D32" s="1" t="s">
        <v>12</v>
      </c>
      <c r="F32" s="3">
        <v>3</v>
      </c>
      <c r="H32" s="3">
        <v>0</v>
      </c>
      <c r="J32" s="3">
        <v>95840</v>
      </c>
      <c r="K32" s="6"/>
      <c r="L32" s="3">
        <v>225047</v>
      </c>
      <c r="M32" s="6"/>
      <c r="N32" s="3">
        <v>16400</v>
      </c>
      <c r="O32" s="6"/>
      <c r="P32" s="3">
        <v>79813</v>
      </c>
      <c r="Q32" s="3"/>
    </row>
    <row r="33" spans="1:17">
      <c r="A33" s="3"/>
      <c r="B33" s="12">
        <v>85</v>
      </c>
      <c r="C33" s="11" t="s">
        <v>24</v>
      </c>
      <c r="D33" s="1" t="s">
        <v>11</v>
      </c>
      <c r="F33" s="3">
        <v>1</v>
      </c>
      <c r="H33" s="3">
        <v>0</v>
      </c>
      <c r="J33" s="3">
        <v>53472</v>
      </c>
      <c r="K33" s="6"/>
      <c r="L33" s="3">
        <v>119215</v>
      </c>
      <c r="M33" s="6"/>
      <c r="N33" s="3">
        <v>30538</v>
      </c>
      <c r="O33" s="6"/>
      <c r="P33" s="3">
        <v>79600</v>
      </c>
      <c r="Q33" s="3"/>
    </row>
    <row r="34" spans="1:17">
      <c r="A34" s="3"/>
      <c r="B34" s="12">
        <v>90</v>
      </c>
      <c r="C34" s="11" t="s">
        <v>24</v>
      </c>
      <c r="D34" s="1" t="s">
        <v>10</v>
      </c>
      <c r="F34" s="3">
        <v>2</v>
      </c>
      <c r="H34" s="3">
        <v>0</v>
      </c>
      <c r="J34" s="3">
        <v>49908</v>
      </c>
      <c r="K34" s="6"/>
      <c r="L34" s="3">
        <v>1161007</v>
      </c>
      <c r="M34" s="6"/>
      <c r="N34" s="3">
        <v>448297</v>
      </c>
      <c r="O34" s="6"/>
      <c r="P34" s="3">
        <v>1689950</v>
      </c>
      <c r="Q34" s="3"/>
    </row>
    <row r="35" spans="1:17">
      <c r="A35" s="3"/>
      <c r="B35" s="12">
        <v>95</v>
      </c>
      <c r="C35" s="11" t="s">
        <v>24</v>
      </c>
      <c r="D35" s="1" t="s">
        <v>9</v>
      </c>
      <c r="F35" s="3">
        <v>3</v>
      </c>
      <c r="H35" s="3">
        <v>6000</v>
      </c>
      <c r="J35" s="3">
        <v>96348</v>
      </c>
      <c r="K35" s="6"/>
      <c r="L35" s="3">
        <v>3816404</v>
      </c>
      <c r="M35" s="6"/>
      <c r="N35" s="3">
        <v>2389728</v>
      </c>
      <c r="O35" s="6"/>
      <c r="P35" s="3">
        <v>10474883</v>
      </c>
      <c r="Q35" s="3"/>
    </row>
    <row r="36" spans="1:17">
      <c r="A36" s="7"/>
      <c r="B36" s="170" t="s">
        <v>8</v>
      </c>
      <c r="C36" s="170"/>
      <c r="D36" s="170"/>
      <c r="E36" s="10"/>
      <c r="F36" s="8">
        <v>25</v>
      </c>
      <c r="G36" s="10"/>
      <c r="H36" s="8">
        <v>0</v>
      </c>
      <c r="I36" s="10"/>
      <c r="J36" s="8">
        <v>625065</v>
      </c>
      <c r="K36" s="9"/>
      <c r="L36" s="8">
        <v>1686202</v>
      </c>
      <c r="M36" s="9"/>
      <c r="N36" s="8">
        <v>1980401</v>
      </c>
      <c r="O36" s="9"/>
      <c r="P36" s="8">
        <v>3613315</v>
      </c>
      <c r="Q36" s="7"/>
    </row>
    <row r="37" spans="1:17">
      <c r="A37" s="3"/>
      <c r="B37" s="5" t="s">
        <v>7</v>
      </c>
      <c r="C37" s="4"/>
      <c r="D37" s="4"/>
      <c r="F37" s="3">
        <f>SUM(F21:F36)</f>
        <v>637</v>
      </c>
      <c r="H37" s="3">
        <f>SUM(H21:H36)</f>
        <v>955806</v>
      </c>
      <c r="J37" s="3">
        <f>SUM(J21:J36)</f>
        <v>16126777</v>
      </c>
      <c r="K37" s="6"/>
      <c r="L37" s="3">
        <f>SUM(L21:L36)</f>
        <v>49224762</v>
      </c>
      <c r="M37" s="6"/>
      <c r="N37" s="3">
        <f>SUM(N21:N36)</f>
        <v>22354600</v>
      </c>
      <c r="O37" s="6"/>
      <c r="P37" s="3">
        <f>SUM(P21:P36)</f>
        <v>68874639</v>
      </c>
      <c r="Q37" s="3"/>
    </row>
    <row r="38" spans="1:17">
      <c r="A38" s="2"/>
      <c r="L38" s="2"/>
      <c r="P38" s="2"/>
      <c r="Q38" s="2"/>
    </row>
    <row r="39" spans="1:17">
      <c r="A39" s="3"/>
      <c r="B39" s="5" t="s">
        <v>6</v>
      </c>
      <c r="C39" s="4"/>
      <c r="F39" s="3">
        <v>12</v>
      </c>
      <c r="H39" s="3">
        <v>24000</v>
      </c>
      <c r="J39" s="3">
        <v>813761</v>
      </c>
      <c r="K39" s="6"/>
      <c r="L39" s="3">
        <v>10890691</v>
      </c>
      <c r="M39" s="6"/>
      <c r="N39" s="3">
        <v>8970524</v>
      </c>
      <c r="O39" s="6"/>
      <c r="P39" s="3">
        <v>42855873</v>
      </c>
      <c r="Q39" s="3"/>
    </row>
    <row r="40" spans="1:17">
      <c r="A40" s="2"/>
      <c r="L40" s="2"/>
      <c r="P40" s="2"/>
      <c r="Q40" s="2"/>
    </row>
    <row r="41" spans="1:17">
      <c r="A41" s="3"/>
      <c r="B41" s="5" t="s">
        <v>5</v>
      </c>
      <c r="C41" s="4"/>
      <c r="F41" s="3">
        <f>F19+F37+F39</f>
        <v>8404</v>
      </c>
      <c r="H41" s="3">
        <f>H19+H37+H39</f>
        <v>6421478</v>
      </c>
      <c r="J41" s="3">
        <f>J19+J37+J39</f>
        <v>100229274</v>
      </c>
      <c r="L41" s="3">
        <f>L19+L37+L39</f>
        <v>224732783</v>
      </c>
      <c r="N41" s="3">
        <f>N19+N37+N39</f>
        <v>99316858</v>
      </c>
      <c r="P41" s="3">
        <f>P19+P37+P39</f>
        <v>284401885</v>
      </c>
      <c r="Q41" s="3"/>
    </row>
    <row r="42" spans="1:17">
      <c r="A42" s="2"/>
      <c r="L42" s="2"/>
      <c r="Q42" s="2"/>
    </row>
    <row r="43" spans="1:17">
      <c r="A43" s="2"/>
      <c r="L43" s="2"/>
      <c r="Q43" s="2"/>
    </row>
    <row r="44" spans="1:17">
      <c r="A44" s="2"/>
      <c r="B44" s="1" t="s">
        <v>4</v>
      </c>
      <c r="L44" s="2"/>
      <c r="Q44" s="2"/>
    </row>
  </sheetData>
  <mergeCells count="5">
    <mergeCell ref="B18:D18"/>
    <mergeCell ref="B36:D36"/>
    <mergeCell ref="B5:P5"/>
    <mergeCell ref="B6:P6"/>
    <mergeCell ref="P1:Q1"/>
  </mergeCells>
  <printOptions horizontalCentered="1"/>
  <pageMargins left="0.75" right="0.75" top="1" bottom="1" header="0.5" footer="0.5"/>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73" t="s">
        <v>36</v>
      </c>
      <c r="Q1" s="173"/>
    </row>
    <row r="5" spans="1:17">
      <c r="A5" s="17"/>
      <c r="B5" s="171" t="s">
        <v>515</v>
      </c>
      <c r="C5" s="171"/>
      <c r="D5" s="171"/>
      <c r="E5" s="171"/>
      <c r="F5" s="171"/>
      <c r="G5" s="171"/>
      <c r="H5" s="171"/>
      <c r="I5" s="171"/>
      <c r="J5" s="171"/>
      <c r="K5" s="171"/>
      <c r="L5" s="171"/>
      <c r="M5" s="171"/>
      <c r="N5" s="171"/>
      <c r="O5" s="171"/>
      <c r="P5" s="171"/>
      <c r="Q5" s="17"/>
    </row>
    <row r="6" spans="1:17">
      <c r="A6" s="17"/>
      <c r="B6" s="172" t="s">
        <v>39</v>
      </c>
      <c r="C6" s="172"/>
      <c r="D6" s="172"/>
      <c r="E6" s="172"/>
      <c r="F6" s="172"/>
      <c r="G6" s="172"/>
      <c r="H6" s="172"/>
      <c r="I6" s="172"/>
      <c r="J6" s="172"/>
      <c r="K6" s="172"/>
      <c r="L6" s="172"/>
      <c r="M6" s="172"/>
      <c r="N6" s="172"/>
      <c r="O6" s="172"/>
      <c r="P6" s="172"/>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1710</v>
      </c>
      <c r="H13" s="3">
        <v>357219</v>
      </c>
      <c r="J13" s="3">
        <v>13901644</v>
      </c>
      <c r="K13" s="6"/>
      <c r="L13" s="3">
        <v>23346742</v>
      </c>
      <c r="M13" s="6"/>
      <c r="N13" s="3">
        <v>15206960</v>
      </c>
      <c r="O13" s="6"/>
      <c r="P13" s="3">
        <v>31831482</v>
      </c>
      <c r="Q13" s="3"/>
    </row>
    <row r="14" spans="1:17">
      <c r="A14" s="3"/>
      <c r="B14" s="12">
        <v>5</v>
      </c>
      <c r="C14" s="11" t="s">
        <v>24</v>
      </c>
      <c r="D14" s="14">
        <v>9</v>
      </c>
      <c r="F14" s="3">
        <v>2660</v>
      </c>
      <c r="H14" s="3">
        <v>1234492</v>
      </c>
      <c r="J14" s="3">
        <v>28232265</v>
      </c>
      <c r="K14" s="6"/>
      <c r="L14" s="3">
        <v>51645291</v>
      </c>
      <c r="M14" s="6"/>
      <c r="N14" s="3">
        <v>29709463</v>
      </c>
      <c r="O14" s="6"/>
      <c r="P14" s="3">
        <v>67005033</v>
      </c>
      <c r="Q14" s="3"/>
    </row>
    <row r="15" spans="1:17">
      <c r="A15" s="3"/>
      <c r="B15" s="12">
        <v>10</v>
      </c>
      <c r="C15" s="11" t="s">
        <v>24</v>
      </c>
      <c r="D15" s="14">
        <v>14</v>
      </c>
      <c r="F15" s="3">
        <v>1869</v>
      </c>
      <c r="H15" s="3">
        <v>2195523</v>
      </c>
      <c r="J15" s="3">
        <v>26469286</v>
      </c>
      <c r="K15" s="6"/>
      <c r="L15" s="3">
        <v>52606041</v>
      </c>
      <c r="M15" s="6"/>
      <c r="N15" s="3">
        <v>27490696</v>
      </c>
      <c r="O15" s="6"/>
      <c r="P15" s="3">
        <v>62015860</v>
      </c>
      <c r="Q15" s="3"/>
    </row>
    <row r="16" spans="1:17">
      <c r="A16" s="3"/>
      <c r="B16" s="12">
        <v>15</v>
      </c>
      <c r="C16" s="11" t="s">
        <v>24</v>
      </c>
      <c r="D16" s="14">
        <v>19</v>
      </c>
      <c r="F16" s="3">
        <v>1146</v>
      </c>
      <c r="H16" s="3">
        <v>1052587</v>
      </c>
      <c r="J16" s="3">
        <v>18530979</v>
      </c>
      <c r="K16" s="6"/>
      <c r="L16" s="3">
        <v>38526663</v>
      </c>
      <c r="M16" s="6"/>
      <c r="N16" s="3">
        <v>19283918</v>
      </c>
      <c r="O16" s="6"/>
      <c r="P16" s="3">
        <v>43512538</v>
      </c>
      <c r="Q16" s="3"/>
    </row>
    <row r="17" spans="1:17">
      <c r="A17" s="3"/>
      <c r="B17" s="12">
        <v>20</v>
      </c>
      <c r="C17" s="11" t="s">
        <v>24</v>
      </c>
      <c r="D17" s="14">
        <v>24</v>
      </c>
      <c r="F17" s="3">
        <v>504</v>
      </c>
      <c r="H17" s="3">
        <v>638296</v>
      </c>
      <c r="J17" s="3">
        <v>11139156</v>
      </c>
      <c r="K17" s="6"/>
      <c r="L17" s="3">
        <v>23495701</v>
      </c>
      <c r="M17" s="6"/>
      <c r="N17" s="3">
        <v>13241557</v>
      </c>
      <c r="O17" s="6"/>
      <c r="P17" s="3">
        <v>28986776</v>
      </c>
      <c r="Q17" s="3"/>
    </row>
    <row r="18" spans="1:17">
      <c r="A18" s="7"/>
      <c r="B18" s="170" t="s">
        <v>8</v>
      </c>
      <c r="C18" s="170"/>
      <c r="D18" s="170"/>
      <c r="E18" s="10"/>
      <c r="F18" s="8">
        <v>188</v>
      </c>
      <c r="G18" s="10"/>
      <c r="H18" s="8">
        <v>26908</v>
      </c>
      <c r="I18" s="10"/>
      <c r="J18" s="8">
        <v>2883461</v>
      </c>
      <c r="K18" s="9"/>
      <c r="L18" s="8">
        <v>6709800</v>
      </c>
      <c r="M18" s="9"/>
      <c r="N18" s="8">
        <v>4121069</v>
      </c>
      <c r="O18" s="9"/>
      <c r="P18" s="8">
        <v>8322996</v>
      </c>
      <c r="Q18" s="7"/>
    </row>
    <row r="19" spans="1:17">
      <c r="A19" s="3"/>
      <c r="B19" s="5" t="s">
        <v>25</v>
      </c>
      <c r="C19" s="5"/>
      <c r="D19" s="5"/>
      <c r="E19" s="5"/>
      <c r="F19" s="3">
        <f>SUM(F13:F18)</f>
        <v>8077</v>
      </c>
      <c r="H19" s="3">
        <f>SUM(H13:H18)</f>
        <v>5505025</v>
      </c>
      <c r="J19" s="3">
        <f>SUM(J13:J18)</f>
        <v>101156791</v>
      </c>
      <c r="K19" s="6"/>
      <c r="L19" s="3">
        <f>SUM(L13:L18)</f>
        <v>196330238</v>
      </c>
      <c r="M19" s="6"/>
      <c r="N19" s="3">
        <f>SUM(N13:N18)</f>
        <v>109053663</v>
      </c>
      <c r="O19" s="6"/>
      <c r="P19" s="3">
        <f>SUM(P13:P18)</f>
        <v>241674685</v>
      </c>
      <c r="Q19" s="3"/>
    </row>
    <row r="20" spans="1:17">
      <c r="A20" s="3"/>
      <c r="F20" s="6"/>
      <c r="J20" s="3"/>
      <c r="K20" s="6"/>
      <c r="L20" s="3"/>
      <c r="M20" s="6"/>
      <c r="N20" s="3"/>
      <c r="O20" s="6"/>
      <c r="P20" s="3"/>
      <c r="Q20" s="3"/>
    </row>
    <row r="21" spans="1:17">
      <c r="A21" s="3"/>
      <c r="B21" s="13">
        <v>25</v>
      </c>
      <c r="C21" s="11" t="s">
        <v>24</v>
      </c>
      <c r="D21" s="1" t="s">
        <v>23</v>
      </c>
      <c r="F21" s="3">
        <v>277</v>
      </c>
      <c r="H21" s="3">
        <v>455969</v>
      </c>
      <c r="J21" s="3">
        <v>5911283</v>
      </c>
      <c r="K21" s="6"/>
      <c r="L21" s="3">
        <v>14636178</v>
      </c>
      <c r="M21" s="6"/>
      <c r="N21" s="3">
        <v>6980268</v>
      </c>
      <c r="O21" s="6"/>
      <c r="P21" s="3">
        <v>16333470</v>
      </c>
      <c r="Q21" s="3"/>
    </row>
    <row r="22" spans="1:17">
      <c r="A22" s="3"/>
      <c r="B22" s="12">
        <v>30</v>
      </c>
      <c r="C22" s="11" t="s">
        <v>24</v>
      </c>
      <c r="D22" s="1" t="s">
        <v>22</v>
      </c>
      <c r="F22" s="3">
        <v>216</v>
      </c>
      <c r="H22" s="3">
        <v>336873</v>
      </c>
      <c r="J22" s="3">
        <v>5657809</v>
      </c>
      <c r="K22" s="6"/>
      <c r="L22" s="3">
        <v>13967866</v>
      </c>
      <c r="M22" s="6"/>
      <c r="N22" s="3">
        <v>7423055</v>
      </c>
      <c r="O22" s="6"/>
      <c r="P22" s="3">
        <v>17652966</v>
      </c>
      <c r="Q22" s="3"/>
    </row>
    <row r="23" spans="1:17">
      <c r="A23" s="3"/>
      <c r="B23" s="12">
        <v>35</v>
      </c>
      <c r="C23" s="11" t="s">
        <v>24</v>
      </c>
      <c r="D23" s="1" t="s">
        <v>21</v>
      </c>
      <c r="F23" s="3">
        <v>84</v>
      </c>
      <c r="H23" s="3">
        <v>176499</v>
      </c>
      <c r="J23" s="3">
        <v>2441666</v>
      </c>
      <c r="K23" s="6"/>
      <c r="L23" s="3">
        <v>6418465</v>
      </c>
      <c r="M23" s="6"/>
      <c r="N23" s="3">
        <v>4288699</v>
      </c>
      <c r="O23" s="6"/>
      <c r="P23" s="3">
        <v>9917344</v>
      </c>
      <c r="Q23" s="3"/>
    </row>
    <row r="24" spans="1:17">
      <c r="A24" s="3"/>
      <c r="B24" s="12">
        <v>40</v>
      </c>
      <c r="C24" s="11" t="s">
        <v>24</v>
      </c>
      <c r="D24" s="1" t="s">
        <v>20</v>
      </c>
      <c r="F24" s="3">
        <v>66</v>
      </c>
      <c r="H24" s="3">
        <v>116853</v>
      </c>
      <c r="J24" s="3">
        <v>1580669</v>
      </c>
      <c r="K24" s="6"/>
      <c r="L24" s="3">
        <v>5393972</v>
      </c>
      <c r="M24" s="6"/>
      <c r="N24" s="3">
        <v>4699758</v>
      </c>
      <c r="O24" s="6"/>
      <c r="P24" s="3">
        <v>8966869</v>
      </c>
      <c r="Q24" s="3"/>
    </row>
    <row r="25" spans="1:17">
      <c r="A25" s="3"/>
      <c r="B25" s="12">
        <v>45</v>
      </c>
      <c r="C25" s="11" t="s">
        <v>24</v>
      </c>
      <c r="D25" s="1" t="s">
        <v>19</v>
      </c>
      <c r="F25" s="3">
        <v>29</v>
      </c>
      <c r="H25" s="3">
        <v>49375</v>
      </c>
      <c r="J25" s="3">
        <v>1051168</v>
      </c>
      <c r="K25" s="6"/>
      <c r="L25" s="3">
        <v>2789052</v>
      </c>
      <c r="M25" s="6"/>
      <c r="N25" s="3">
        <v>1614484</v>
      </c>
      <c r="O25" s="6"/>
      <c r="P25" s="3">
        <v>3558397</v>
      </c>
      <c r="Q25" s="3"/>
    </row>
    <row r="26" spans="1:17">
      <c r="A26" s="3"/>
      <c r="B26" s="12">
        <v>50</v>
      </c>
      <c r="C26" s="11" t="s">
        <v>24</v>
      </c>
      <c r="D26" s="1" t="s">
        <v>18</v>
      </c>
      <c r="F26" s="3">
        <v>31</v>
      </c>
      <c r="H26" s="3">
        <v>69450</v>
      </c>
      <c r="J26" s="3">
        <v>1054741</v>
      </c>
      <c r="K26" s="6"/>
      <c r="L26" s="3">
        <v>3829595</v>
      </c>
      <c r="M26" s="6"/>
      <c r="N26" s="3">
        <v>3353281</v>
      </c>
      <c r="O26" s="6"/>
      <c r="P26" s="3">
        <v>8345756</v>
      </c>
      <c r="Q26" s="3"/>
    </row>
    <row r="27" spans="1:17">
      <c r="A27" s="3"/>
      <c r="B27" s="12">
        <v>55</v>
      </c>
      <c r="C27" s="11" t="s">
        <v>24</v>
      </c>
      <c r="D27" s="1" t="s">
        <v>17</v>
      </c>
      <c r="F27" s="3">
        <v>9</v>
      </c>
      <c r="H27" s="3">
        <v>12675</v>
      </c>
      <c r="J27" s="3">
        <v>206766</v>
      </c>
      <c r="K27" s="6"/>
      <c r="L27" s="3">
        <v>1054215</v>
      </c>
      <c r="M27" s="6"/>
      <c r="N27" s="3">
        <v>414573</v>
      </c>
      <c r="O27" s="6"/>
      <c r="P27" s="3">
        <v>1974060</v>
      </c>
      <c r="Q27" s="3"/>
    </row>
    <row r="28" spans="1:17">
      <c r="A28" s="3"/>
      <c r="B28" s="12">
        <v>60</v>
      </c>
      <c r="C28" s="11" t="s">
        <v>24</v>
      </c>
      <c r="D28" s="1" t="s">
        <v>16</v>
      </c>
      <c r="F28" s="3">
        <v>12</v>
      </c>
      <c r="H28" s="3">
        <v>55000</v>
      </c>
      <c r="J28" s="3">
        <v>364941</v>
      </c>
      <c r="K28" s="6"/>
      <c r="L28" s="3">
        <v>1598037</v>
      </c>
      <c r="M28" s="6"/>
      <c r="N28" s="3">
        <v>1634247</v>
      </c>
      <c r="O28" s="6"/>
      <c r="P28" s="3">
        <v>4480607</v>
      </c>
      <c r="Q28" s="3"/>
    </row>
    <row r="29" spans="1:17">
      <c r="A29" s="3"/>
      <c r="B29" s="12">
        <v>65</v>
      </c>
      <c r="C29" s="11" t="s">
        <v>24</v>
      </c>
      <c r="D29" s="1" t="s">
        <v>15</v>
      </c>
      <c r="F29" s="3">
        <v>17</v>
      </c>
      <c r="H29" s="3">
        <v>36000</v>
      </c>
      <c r="J29" s="3">
        <v>583113</v>
      </c>
      <c r="K29" s="6"/>
      <c r="L29" s="3">
        <v>3041305</v>
      </c>
      <c r="M29" s="6"/>
      <c r="N29" s="3">
        <v>4978744</v>
      </c>
      <c r="O29" s="6"/>
      <c r="P29" s="3">
        <v>11892719</v>
      </c>
      <c r="Q29" s="3"/>
    </row>
    <row r="30" spans="1:17">
      <c r="A30" s="3"/>
      <c r="B30" s="12">
        <v>70</v>
      </c>
      <c r="C30" s="11" t="s">
        <v>24</v>
      </c>
      <c r="D30" s="1" t="s">
        <v>14</v>
      </c>
      <c r="F30" s="3">
        <v>15</v>
      </c>
      <c r="H30" s="3">
        <v>33000</v>
      </c>
      <c r="J30" s="3">
        <v>594867</v>
      </c>
      <c r="K30" s="6"/>
      <c r="L30" s="3">
        <v>3754946</v>
      </c>
      <c r="M30" s="6"/>
      <c r="N30" s="3">
        <v>2843851</v>
      </c>
      <c r="O30" s="6"/>
      <c r="P30" s="3">
        <v>8815456</v>
      </c>
      <c r="Q30" s="3"/>
    </row>
    <row r="31" spans="1:17">
      <c r="A31" s="3"/>
      <c r="B31" s="12">
        <v>75</v>
      </c>
      <c r="C31" s="11" t="s">
        <v>24</v>
      </c>
      <c r="D31" s="1" t="s">
        <v>13</v>
      </c>
      <c r="F31" s="3">
        <v>9</v>
      </c>
      <c r="H31" s="3">
        <v>25000</v>
      </c>
      <c r="J31" s="3">
        <v>282501</v>
      </c>
      <c r="K31" s="6"/>
      <c r="L31" s="3">
        <v>3698027</v>
      </c>
      <c r="M31" s="6"/>
      <c r="N31" s="3">
        <v>1429339</v>
      </c>
      <c r="O31" s="6"/>
      <c r="P31" s="3">
        <v>10046690</v>
      </c>
      <c r="Q31" s="3"/>
    </row>
    <row r="32" spans="1:17">
      <c r="A32" s="3"/>
      <c r="B32" s="12">
        <v>80</v>
      </c>
      <c r="C32" s="11" t="s">
        <v>24</v>
      </c>
      <c r="D32" s="1" t="s">
        <v>12</v>
      </c>
      <c r="F32" s="3">
        <v>3</v>
      </c>
      <c r="H32" s="3">
        <v>1500</v>
      </c>
      <c r="J32" s="3">
        <v>123122</v>
      </c>
      <c r="K32" s="6"/>
      <c r="L32" s="3">
        <v>1269373</v>
      </c>
      <c r="M32" s="6"/>
      <c r="N32" s="3">
        <v>1874507</v>
      </c>
      <c r="O32" s="6"/>
      <c r="P32" s="3">
        <v>3074264</v>
      </c>
      <c r="Q32" s="3"/>
    </row>
    <row r="33" spans="1:17">
      <c r="A33" s="3"/>
      <c r="B33" s="12">
        <v>85</v>
      </c>
      <c r="C33" s="11" t="s">
        <v>24</v>
      </c>
      <c r="D33" s="1" t="s">
        <v>11</v>
      </c>
      <c r="F33" s="3">
        <v>2</v>
      </c>
      <c r="H33" s="3">
        <v>6000</v>
      </c>
      <c r="J33" s="3">
        <v>67726</v>
      </c>
      <c r="K33" s="6"/>
      <c r="L33" s="3">
        <v>1533978</v>
      </c>
      <c r="M33" s="6"/>
      <c r="N33" s="3">
        <v>631676</v>
      </c>
      <c r="O33" s="6"/>
      <c r="P33" s="3">
        <v>3067828</v>
      </c>
      <c r="Q33" s="3"/>
    </row>
    <row r="34" spans="1:17">
      <c r="A34" s="3"/>
      <c r="B34" s="12">
        <v>90</v>
      </c>
      <c r="C34" s="11" t="s">
        <v>24</v>
      </c>
      <c r="D34" s="1" t="s">
        <v>10</v>
      </c>
      <c r="F34" s="3">
        <v>3</v>
      </c>
      <c r="H34" s="3">
        <v>6000</v>
      </c>
      <c r="J34" s="3">
        <v>133877</v>
      </c>
      <c r="K34" s="6"/>
      <c r="L34" s="3">
        <v>1722719</v>
      </c>
      <c r="M34" s="6"/>
      <c r="N34" s="3">
        <v>732244</v>
      </c>
      <c r="O34" s="6"/>
      <c r="P34" s="3">
        <v>3212689</v>
      </c>
      <c r="Q34" s="3"/>
    </row>
    <row r="35" spans="1:17">
      <c r="A35" s="3"/>
      <c r="B35" s="12">
        <v>95</v>
      </c>
      <c r="C35" s="11" t="s">
        <v>24</v>
      </c>
      <c r="D35" s="1" t="s">
        <v>9</v>
      </c>
      <c r="F35" s="3">
        <v>3</v>
      </c>
      <c r="H35" s="3">
        <v>6000</v>
      </c>
      <c r="J35" s="3">
        <v>95802</v>
      </c>
      <c r="K35" s="6"/>
      <c r="L35" s="3">
        <v>1642298</v>
      </c>
      <c r="M35" s="6"/>
      <c r="N35" s="3">
        <v>614392</v>
      </c>
      <c r="O35" s="6"/>
      <c r="P35" s="3">
        <v>5530497</v>
      </c>
      <c r="Q35" s="3"/>
    </row>
    <row r="36" spans="1:17">
      <c r="A36" s="7"/>
      <c r="B36" s="170" t="s">
        <v>8</v>
      </c>
      <c r="C36" s="170"/>
      <c r="D36" s="170"/>
      <c r="E36" s="10"/>
      <c r="F36" s="8">
        <v>26</v>
      </c>
      <c r="G36" s="10"/>
      <c r="H36" s="8">
        <v>42500</v>
      </c>
      <c r="I36" s="10"/>
      <c r="J36" s="8">
        <v>568326</v>
      </c>
      <c r="K36" s="9"/>
      <c r="L36" s="8">
        <v>4286378</v>
      </c>
      <c r="M36" s="9"/>
      <c r="N36" s="8">
        <v>1685937</v>
      </c>
      <c r="O36" s="9"/>
      <c r="P36" s="8">
        <v>3078495</v>
      </c>
      <c r="Q36" s="7"/>
    </row>
    <row r="37" spans="1:17">
      <c r="A37" s="3"/>
      <c r="B37" s="5" t="s">
        <v>7</v>
      </c>
      <c r="C37" s="4"/>
      <c r="D37" s="4"/>
      <c r="F37" s="3">
        <f>SUM(F21:F36)</f>
        <v>802</v>
      </c>
      <c r="H37" s="3">
        <f>SUM(H21:H36)</f>
        <v>1428694</v>
      </c>
      <c r="J37" s="3">
        <f>SUM(J21:J36)</f>
        <v>20718377</v>
      </c>
      <c r="K37" s="6"/>
      <c r="L37" s="3">
        <f>SUM(L21:L36)</f>
        <v>70636404</v>
      </c>
      <c r="M37" s="6"/>
      <c r="N37" s="3">
        <f>SUM(N21:N36)</f>
        <v>45199055</v>
      </c>
      <c r="O37" s="6"/>
      <c r="P37" s="3">
        <f>SUM(P21:P36)</f>
        <v>119948107</v>
      </c>
      <c r="Q37" s="3"/>
    </row>
    <row r="38" spans="1:17">
      <c r="A38" s="2"/>
      <c r="L38" s="2"/>
      <c r="P38" s="2"/>
      <c r="Q38" s="2"/>
    </row>
    <row r="39" spans="1:17">
      <c r="A39" s="3"/>
      <c r="B39" s="5" t="s">
        <v>6</v>
      </c>
      <c r="C39" s="4"/>
      <c r="F39" s="3">
        <v>22</v>
      </c>
      <c r="H39" s="3">
        <v>18000</v>
      </c>
      <c r="J39" s="3">
        <v>1239371</v>
      </c>
      <c r="K39" s="6"/>
      <c r="L39" s="3">
        <v>23424411</v>
      </c>
      <c r="M39" s="6"/>
      <c r="N39" s="3">
        <v>21522322</v>
      </c>
      <c r="O39" s="6"/>
      <c r="P39" s="3">
        <v>86588602</v>
      </c>
      <c r="Q39" s="3"/>
    </row>
    <row r="40" spans="1:17">
      <c r="A40" s="2"/>
      <c r="L40" s="2"/>
      <c r="P40" s="2"/>
      <c r="Q40" s="2"/>
    </row>
    <row r="41" spans="1:17">
      <c r="A41" s="3"/>
      <c r="B41" s="5" t="s">
        <v>5</v>
      </c>
      <c r="C41" s="4"/>
      <c r="F41" s="3">
        <f>F19+F37+F39</f>
        <v>8901</v>
      </c>
      <c r="H41" s="3">
        <f>H19+H37+H39</f>
        <v>6951719</v>
      </c>
      <c r="J41" s="3">
        <f>J19+J37+J39</f>
        <v>123114539</v>
      </c>
      <c r="L41" s="3">
        <f>L19+L37+L39</f>
        <v>290391053</v>
      </c>
      <c r="N41" s="3">
        <f>N19+N37+N39</f>
        <v>175775040</v>
      </c>
      <c r="P41" s="3">
        <f>P19+P37+P39</f>
        <v>448211394</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73" t="s">
        <v>40</v>
      </c>
      <c r="Q1" s="173"/>
    </row>
    <row r="5" spans="1:17">
      <c r="A5" s="17"/>
      <c r="B5" s="171" t="s">
        <v>515</v>
      </c>
      <c r="C5" s="171"/>
      <c r="D5" s="171"/>
      <c r="E5" s="171"/>
      <c r="F5" s="171"/>
      <c r="G5" s="171"/>
      <c r="H5" s="171"/>
      <c r="I5" s="171"/>
      <c r="J5" s="171"/>
      <c r="K5" s="171"/>
      <c r="L5" s="171"/>
      <c r="M5" s="171"/>
      <c r="N5" s="171"/>
      <c r="O5" s="171"/>
      <c r="P5" s="171"/>
      <c r="Q5" s="17"/>
    </row>
    <row r="6" spans="1:17">
      <c r="A6" s="17"/>
      <c r="B6" s="172" t="s">
        <v>3</v>
      </c>
      <c r="C6" s="172"/>
      <c r="D6" s="172"/>
      <c r="E6" s="172"/>
      <c r="F6" s="172"/>
      <c r="G6" s="172"/>
      <c r="H6" s="172"/>
      <c r="I6" s="172"/>
      <c r="J6" s="172"/>
      <c r="K6" s="172"/>
      <c r="L6" s="172"/>
      <c r="M6" s="172"/>
      <c r="N6" s="172"/>
      <c r="O6" s="172"/>
      <c r="P6" s="172"/>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251</v>
      </c>
      <c r="H13" s="3">
        <v>53075</v>
      </c>
      <c r="J13" s="3">
        <v>1646657</v>
      </c>
      <c r="K13" s="6"/>
      <c r="L13" s="3">
        <v>2906801</v>
      </c>
      <c r="M13" s="6"/>
      <c r="N13" s="3">
        <v>1006493</v>
      </c>
      <c r="O13" s="6"/>
      <c r="P13" s="3">
        <v>2541619</v>
      </c>
      <c r="Q13" s="3"/>
    </row>
    <row r="14" spans="1:17">
      <c r="A14" s="3"/>
      <c r="B14" s="12">
        <v>5</v>
      </c>
      <c r="C14" s="11" t="s">
        <v>24</v>
      </c>
      <c r="D14" s="14">
        <v>9</v>
      </c>
      <c r="F14" s="3">
        <v>223</v>
      </c>
      <c r="H14" s="3">
        <v>39325</v>
      </c>
      <c r="J14" s="3">
        <v>1754679</v>
      </c>
      <c r="K14" s="6"/>
      <c r="L14" s="3">
        <v>3395244</v>
      </c>
      <c r="M14" s="6"/>
      <c r="N14" s="3">
        <v>1362680</v>
      </c>
      <c r="O14" s="6"/>
      <c r="P14" s="3">
        <v>3338941</v>
      </c>
      <c r="Q14" s="3"/>
    </row>
    <row r="15" spans="1:17">
      <c r="A15" s="3"/>
      <c r="B15" s="12">
        <v>10</v>
      </c>
      <c r="C15" s="11" t="s">
        <v>24</v>
      </c>
      <c r="D15" s="14">
        <v>14</v>
      </c>
      <c r="F15" s="3">
        <v>160</v>
      </c>
      <c r="H15" s="3">
        <v>168097</v>
      </c>
      <c r="J15" s="3">
        <v>1852618</v>
      </c>
      <c r="K15" s="6"/>
      <c r="L15" s="3">
        <v>3437474</v>
      </c>
      <c r="M15" s="6"/>
      <c r="N15" s="3">
        <v>974119</v>
      </c>
      <c r="O15" s="6"/>
      <c r="P15" s="3">
        <v>2719226</v>
      </c>
      <c r="Q15" s="3"/>
    </row>
    <row r="16" spans="1:17">
      <c r="A16" s="3"/>
      <c r="B16" s="12">
        <v>15</v>
      </c>
      <c r="C16" s="11" t="s">
        <v>24</v>
      </c>
      <c r="D16" s="14">
        <v>19</v>
      </c>
      <c r="F16" s="3">
        <v>120</v>
      </c>
      <c r="H16" s="3">
        <v>36750</v>
      </c>
      <c r="J16" s="3">
        <v>865720</v>
      </c>
      <c r="K16" s="6"/>
      <c r="L16" s="3">
        <v>2288366</v>
      </c>
      <c r="M16" s="6"/>
      <c r="N16" s="3">
        <v>716466</v>
      </c>
      <c r="O16" s="6"/>
      <c r="P16" s="3">
        <v>1912503</v>
      </c>
      <c r="Q16" s="3"/>
    </row>
    <row r="17" spans="1:17">
      <c r="A17" s="3"/>
      <c r="B17" s="12">
        <v>20</v>
      </c>
      <c r="C17" s="11" t="s">
        <v>24</v>
      </c>
      <c r="D17" s="14">
        <v>24</v>
      </c>
      <c r="F17" s="3">
        <v>44</v>
      </c>
      <c r="H17" s="3">
        <v>55500</v>
      </c>
      <c r="J17" s="3">
        <v>889900</v>
      </c>
      <c r="K17" s="6"/>
      <c r="L17" s="3">
        <v>1935707</v>
      </c>
      <c r="M17" s="6"/>
      <c r="N17" s="3">
        <v>367320</v>
      </c>
      <c r="O17" s="6"/>
      <c r="P17" s="3">
        <v>1146756</v>
      </c>
      <c r="Q17" s="3"/>
    </row>
    <row r="18" spans="1:17">
      <c r="A18" s="7"/>
      <c r="B18" s="170" t="s">
        <v>8</v>
      </c>
      <c r="C18" s="170"/>
      <c r="D18" s="170"/>
      <c r="E18" s="10"/>
      <c r="F18" s="8">
        <v>55</v>
      </c>
      <c r="G18" s="10"/>
      <c r="H18" s="8">
        <v>6000</v>
      </c>
      <c r="I18" s="10"/>
      <c r="J18" s="8">
        <v>475255</v>
      </c>
      <c r="K18" s="9"/>
      <c r="L18" s="8">
        <v>787562</v>
      </c>
      <c r="M18" s="9"/>
      <c r="N18" s="8">
        <v>455843</v>
      </c>
      <c r="O18" s="9"/>
      <c r="P18" s="8">
        <v>842201</v>
      </c>
      <c r="Q18" s="7"/>
    </row>
    <row r="19" spans="1:17">
      <c r="A19" s="3"/>
      <c r="B19" s="5" t="s">
        <v>25</v>
      </c>
      <c r="C19" s="5"/>
      <c r="D19" s="5"/>
      <c r="E19" s="5"/>
      <c r="F19" s="3">
        <f>SUM(F13:F18)</f>
        <v>853</v>
      </c>
      <c r="H19" s="3">
        <f>SUM(H13:H18)</f>
        <v>358747</v>
      </c>
      <c r="J19" s="3">
        <f>SUM(J13:J18)</f>
        <v>7484829</v>
      </c>
      <c r="K19" s="6"/>
      <c r="L19" s="3">
        <f>SUM(L13:L18)</f>
        <v>14751154</v>
      </c>
      <c r="M19" s="6"/>
      <c r="N19" s="3">
        <f>SUM(N13:N18)</f>
        <v>4882921</v>
      </c>
      <c r="O19" s="6"/>
      <c r="P19" s="3">
        <f>SUM(P13:P18)</f>
        <v>12501246</v>
      </c>
      <c r="Q19" s="3"/>
    </row>
    <row r="20" spans="1:17">
      <c r="A20" s="3"/>
      <c r="F20" s="6"/>
      <c r="J20" s="3"/>
      <c r="K20" s="6"/>
      <c r="L20" s="3"/>
      <c r="M20" s="6"/>
      <c r="N20" s="3"/>
      <c r="O20" s="6"/>
      <c r="P20" s="3"/>
      <c r="Q20" s="3"/>
    </row>
    <row r="21" spans="1:17">
      <c r="A21" s="3"/>
      <c r="B21" s="13">
        <v>25</v>
      </c>
      <c r="C21" s="11" t="s">
        <v>24</v>
      </c>
      <c r="D21" s="1" t="s">
        <v>23</v>
      </c>
      <c r="F21" s="3">
        <v>15</v>
      </c>
      <c r="H21" s="3">
        <v>36000</v>
      </c>
      <c r="J21" s="3">
        <v>322514</v>
      </c>
      <c r="K21" s="6"/>
      <c r="L21" s="3">
        <v>670400</v>
      </c>
      <c r="M21" s="6"/>
      <c r="N21" s="3">
        <v>121980</v>
      </c>
      <c r="O21" s="6"/>
      <c r="P21" s="3">
        <v>345205</v>
      </c>
      <c r="Q21" s="3"/>
    </row>
    <row r="22" spans="1:17">
      <c r="A22" s="3"/>
      <c r="B22" s="12">
        <v>30</v>
      </c>
      <c r="C22" s="11" t="s">
        <v>24</v>
      </c>
      <c r="D22" s="1" t="s">
        <v>22</v>
      </c>
      <c r="F22" s="3">
        <v>15</v>
      </c>
      <c r="H22" s="3">
        <v>12000</v>
      </c>
      <c r="J22" s="3">
        <v>286661</v>
      </c>
      <c r="K22" s="6"/>
      <c r="L22" s="3">
        <v>631855</v>
      </c>
      <c r="M22" s="6"/>
      <c r="N22" s="3">
        <v>224080</v>
      </c>
      <c r="O22" s="6"/>
      <c r="P22" s="3">
        <v>393986</v>
      </c>
      <c r="Q22" s="3"/>
    </row>
    <row r="23" spans="1:17">
      <c r="A23" s="3"/>
      <c r="B23" s="12">
        <v>35</v>
      </c>
      <c r="C23" s="11" t="s">
        <v>24</v>
      </c>
      <c r="D23" s="1" t="s">
        <v>21</v>
      </c>
      <c r="F23" s="3">
        <v>5</v>
      </c>
      <c r="H23" s="3">
        <v>6000</v>
      </c>
      <c r="J23" s="3">
        <v>91415</v>
      </c>
      <c r="K23" s="6"/>
      <c r="L23" s="3">
        <v>301611</v>
      </c>
      <c r="M23" s="6"/>
      <c r="N23" s="3">
        <v>62853</v>
      </c>
      <c r="O23" s="6"/>
      <c r="P23" s="3">
        <v>252559</v>
      </c>
      <c r="Q23" s="3"/>
    </row>
    <row r="24" spans="1:17">
      <c r="A24" s="3"/>
      <c r="B24" s="12">
        <v>40</v>
      </c>
      <c r="C24" s="11" t="s">
        <v>24</v>
      </c>
      <c r="D24" s="1" t="s">
        <v>20</v>
      </c>
      <c r="F24" s="3">
        <v>4</v>
      </c>
      <c r="H24" s="3">
        <v>0</v>
      </c>
      <c r="J24" s="3">
        <v>97954</v>
      </c>
      <c r="K24" s="6"/>
      <c r="L24" s="3">
        <v>193341</v>
      </c>
      <c r="M24" s="6"/>
      <c r="N24" s="3">
        <v>22879</v>
      </c>
      <c r="O24" s="6"/>
      <c r="P24" s="3">
        <v>80298</v>
      </c>
      <c r="Q24" s="3"/>
    </row>
    <row r="25" spans="1:17">
      <c r="A25" s="3"/>
      <c r="B25" s="12">
        <v>45</v>
      </c>
      <c r="C25" s="11" t="s">
        <v>24</v>
      </c>
      <c r="D25" s="1" t="s">
        <v>19</v>
      </c>
      <c r="F25" s="3">
        <v>4</v>
      </c>
      <c r="H25" s="3">
        <v>0</v>
      </c>
      <c r="J25" s="3">
        <v>221329</v>
      </c>
      <c r="K25" s="6"/>
      <c r="L25" s="3">
        <v>362279</v>
      </c>
      <c r="M25" s="6"/>
      <c r="N25" s="3">
        <v>57066</v>
      </c>
      <c r="O25" s="6"/>
      <c r="P25" s="3">
        <v>124994</v>
      </c>
      <c r="Q25" s="3"/>
    </row>
    <row r="26" spans="1:17">
      <c r="A26" s="3"/>
      <c r="B26" s="12">
        <v>50</v>
      </c>
      <c r="C26" s="11" t="s">
        <v>24</v>
      </c>
      <c r="D26" s="1" t="s">
        <v>18</v>
      </c>
      <c r="F26" s="3">
        <v>1</v>
      </c>
      <c r="H26" s="3">
        <v>6000</v>
      </c>
      <c r="J26" s="3">
        <v>0</v>
      </c>
      <c r="K26" s="6"/>
      <c r="L26" s="3">
        <v>106946</v>
      </c>
      <c r="M26" s="6"/>
      <c r="N26" s="3">
        <v>3152</v>
      </c>
      <c r="O26" s="6"/>
      <c r="P26" s="3">
        <v>31030</v>
      </c>
      <c r="Q26" s="3"/>
    </row>
    <row r="27" spans="1:17">
      <c r="A27" s="3"/>
      <c r="B27" s="12">
        <v>55</v>
      </c>
      <c r="C27" s="11" t="s">
        <v>24</v>
      </c>
      <c r="D27" s="1" t="s">
        <v>17</v>
      </c>
      <c r="F27" s="3">
        <v>2</v>
      </c>
      <c r="H27" s="3">
        <v>0</v>
      </c>
      <c r="J27" s="3">
        <v>90943</v>
      </c>
      <c r="K27" s="6"/>
      <c r="L27" s="3">
        <v>148188</v>
      </c>
      <c r="M27" s="6"/>
      <c r="N27" s="3">
        <v>23338</v>
      </c>
      <c r="O27" s="6"/>
      <c r="P27" s="3">
        <v>28043</v>
      </c>
      <c r="Q27" s="3"/>
    </row>
    <row r="28" spans="1:17">
      <c r="A28" s="3"/>
      <c r="B28" s="12">
        <v>60</v>
      </c>
      <c r="C28" s="11" t="s">
        <v>24</v>
      </c>
      <c r="D28" s="1" t="s">
        <v>16</v>
      </c>
      <c r="F28" s="3">
        <v>0</v>
      </c>
      <c r="H28" s="3">
        <v>0</v>
      </c>
      <c r="J28" s="3">
        <v>0</v>
      </c>
      <c r="K28" s="6"/>
      <c r="L28" s="3">
        <v>0</v>
      </c>
      <c r="M28" s="6"/>
      <c r="N28" s="3">
        <v>0</v>
      </c>
      <c r="O28" s="6"/>
      <c r="P28" s="3">
        <v>0</v>
      </c>
      <c r="Q28" s="3"/>
    </row>
    <row r="29" spans="1:17">
      <c r="A29" s="3"/>
      <c r="B29" s="12">
        <v>65</v>
      </c>
      <c r="C29" s="11" t="s">
        <v>24</v>
      </c>
      <c r="D29" s="1" t="s">
        <v>15</v>
      </c>
      <c r="F29" s="3">
        <v>0</v>
      </c>
      <c r="H29" s="3">
        <v>0</v>
      </c>
      <c r="J29" s="3">
        <v>0</v>
      </c>
      <c r="K29" s="6"/>
      <c r="L29" s="3">
        <v>0</v>
      </c>
      <c r="M29" s="6"/>
      <c r="N29" s="3">
        <v>0</v>
      </c>
      <c r="O29" s="6"/>
      <c r="P29" s="3">
        <v>0</v>
      </c>
      <c r="Q29" s="3"/>
    </row>
    <row r="30" spans="1:17">
      <c r="A30" s="3"/>
      <c r="B30" s="12">
        <v>70</v>
      </c>
      <c r="C30" s="11" t="s">
        <v>24</v>
      </c>
      <c r="D30" s="1" t="s">
        <v>14</v>
      </c>
      <c r="F30" s="3">
        <v>0</v>
      </c>
      <c r="H30" s="3">
        <v>0</v>
      </c>
      <c r="J30" s="3">
        <v>0</v>
      </c>
      <c r="K30" s="6"/>
      <c r="L30" s="3">
        <v>0</v>
      </c>
      <c r="M30" s="6"/>
      <c r="N30" s="3">
        <v>0</v>
      </c>
      <c r="O30" s="6"/>
      <c r="P30" s="3">
        <v>0</v>
      </c>
      <c r="Q30" s="3"/>
    </row>
    <row r="31" spans="1:17">
      <c r="A31" s="3"/>
      <c r="B31" s="12">
        <v>75</v>
      </c>
      <c r="C31" s="11" t="s">
        <v>24</v>
      </c>
      <c r="D31" s="1" t="s">
        <v>13</v>
      </c>
      <c r="F31" s="3">
        <v>0</v>
      </c>
      <c r="H31" s="3">
        <v>0</v>
      </c>
      <c r="J31" s="3">
        <v>0</v>
      </c>
      <c r="K31" s="6"/>
      <c r="L31" s="3">
        <v>0</v>
      </c>
      <c r="M31" s="6"/>
      <c r="N31" s="3">
        <v>0</v>
      </c>
      <c r="O31" s="6"/>
      <c r="P31" s="3">
        <v>0</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1</v>
      </c>
      <c r="H33" s="3">
        <v>0</v>
      </c>
      <c r="J33" s="3">
        <v>51751</v>
      </c>
      <c r="K33" s="6"/>
      <c r="L33" s="3">
        <v>97265</v>
      </c>
      <c r="M33" s="6"/>
      <c r="N33" s="3">
        <v>13106</v>
      </c>
      <c r="O33" s="6"/>
      <c r="P33" s="3">
        <v>47300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0</v>
      </c>
      <c r="H35" s="3">
        <v>0</v>
      </c>
      <c r="J35" s="3">
        <v>0</v>
      </c>
      <c r="K35" s="6"/>
      <c r="L35" s="3">
        <v>0</v>
      </c>
      <c r="M35" s="6"/>
      <c r="N35" s="3">
        <v>0</v>
      </c>
      <c r="O35" s="6"/>
      <c r="P35" s="3">
        <v>0</v>
      </c>
      <c r="Q35" s="3"/>
    </row>
    <row r="36" spans="1:17">
      <c r="A36" s="7"/>
      <c r="B36" s="170" t="s">
        <v>8</v>
      </c>
      <c r="C36" s="170"/>
      <c r="D36" s="170"/>
      <c r="E36" s="10"/>
      <c r="F36" s="8">
        <v>1</v>
      </c>
      <c r="G36" s="10"/>
      <c r="H36" s="8">
        <v>0</v>
      </c>
      <c r="I36" s="10"/>
      <c r="J36" s="8">
        <v>0</v>
      </c>
      <c r="K36" s="9"/>
      <c r="L36" s="8">
        <v>73233</v>
      </c>
      <c r="M36" s="9"/>
      <c r="N36" s="8">
        <v>7421</v>
      </c>
      <c r="O36" s="9"/>
      <c r="P36" s="8">
        <v>94471</v>
      </c>
      <c r="Q36" s="7"/>
    </row>
    <row r="37" spans="1:17">
      <c r="A37" s="3"/>
      <c r="B37" s="5" t="s">
        <v>7</v>
      </c>
      <c r="C37" s="4"/>
      <c r="D37" s="4"/>
      <c r="F37" s="3">
        <f>SUM(F21:F36)</f>
        <v>48</v>
      </c>
      <c r="H37" s="3">
        <f>SUM(H21:H36)</f>
        <v>60000</v>
      </c>
      <c r="J37" s="3">
        <f>SUM(J21:J36)</f>
        <v>1162567</v>
      </c>
      <c r="K37" s="6"/>
      <c r="L37" s="3">
        <f>SUM(L21:L36)</f>
        <v>2585118</v>
      </c>
      <c r="M37" s="6"/>
      <c r="N37" s="3">
        <f>SUM(N21:N36)</f>
        <v>535875</v>
      </c>
      <c r="O37" s="6"/>
      <c r="P37" s="3">
        <f>SUM(P21:P36)</f>
        <v>1397886</v>
      </c>
      <c r="Q37" s="3"/>
    </row>
    <row r="38" spans="1:17">
      <c r="A38" s="2"/>
      <c r="L38" s="2"/>
      <c r="P38" s="2"/>
      <c r="Q38" s="2"/>
    </row>
    <row r="39" spans="1:17">
      <c r="A39" s="3"/>
      <c r="B39" s="5" t="s">
        <v>6</v>
      </c>
      <c r="C39" s="4"/>
      <c r="F39" s="3">
        <v>0</v>
      </c>
      <c r="H39" s="3">
        <v>0</v>
      </c>
      <c r="J39" s="3">
        <v>0</v>
      </c>
      <c r="K39" s="6"/>
      <c r="L39" s="3">
        <v>0</v>
      </c>
      <c r="M39" s="6"/>
      <c r="N39" s="3">
        <v>0</v>
      </c>
      <c r="O39" s="6"/>
      <c r="P39" s="3">
        <v>0</v>
      </c>
      <c r="Q39" s="3"/>
    </row>
    <row r="40" spans="1:17">
      <c r="A40" s="2"/>
      <c r="L40" s="2"/>
      <c r="P40" s="2"/>
      <c r="Q40" s="2"/>
    </row>
    <row r="41" spans="1:17">
      <c r="A41" s="3"/>
      <c r="B41" s="5" t="s">
        <v>5</v>
      </c>
      <c r="C41" s="4"/>
      <c r="F41" s="3">
        <f>F19+F37+F39</f>
        <v>901</v>
      </c>
      <c r="H41" s="3">
        <f>H19+H37+H39</f>
        <v>418747</v>
      </c>
      <c r="J41" s="3">
        <f>J19+J37+J39</f>
        <v>8647396</v>
      </c>
      <c r="L41" s="3">
        <f>L19+L37+L39</f>
        <v>17336272</v>
      </c>
      <c r="N41" s="3">
        <f>N19+N37+N39</f>
        <v>5418796</v>
      </c>
      <c r="P41" s="3">
        <f>P19+P37+P39</f>
        <v>13899132</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73" t="s">
        <v>41</v>
      </c>
      <c r="Q1" s="173"/>
    </row>
    <row r="5" spans="1:17">
      <c r="A5" s="17"/>
      <c r="B5" s="171" t="s">
        <v>515</v>
      </c>
      <c r="C5" s="171"/>
      <c r="D5" s="171"/>
      <c r="E5" s="171"/>
      <c r="F5" s="171"/>
      <c r="G5" s="171"/>
      <c r="H5" s="171"/>
      <c r="I5" s="171"/>
      <c r="J5" s="171"/>
      <c r="K5" s="171"/>
      <c r="L5" s="171"/>
      <c r="M5" s="171"/>
      <c r="N5" s="171"/>
      <c r="O5" s="171"/>
      <c r="P5" s="171"/>
      <c r="Q5" s="17"/>
    </row>
    <row r="6" spans="1:17">
      <c r="A6" s="17"/>
      <c r="B6" s="172" t="s">
        <v>46</v>
      </c>
      <c r="C6" s="172"/>
      <c r="D6" s="172"/>
      <c r="E6" s="172"/>
      <c r="F6" s="172"/>
      <c r="G6" s="172"/>
      <c r="H6" s="172"/>
      <c r="I6" s="172"/>
      <c r="J6" s="172"/>
      <c r="K6" s="172"/>
      <c r="L6" s="172"/>
      <c r="M6" s="172"/>
      <c r="N6" s="172"/>
      <c r="O6" s="172"/>
      <c r="P6" s="172"/>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946</v>
      </c>
      <c r="H13" s="3">
        <v>184785</v>
      </c>
      <c r="J13" s="3">
        <v>5832869</v>
      </c>
      <c r="K13" s="6"/>
      <c r="L13" s="3">
        <v>10258984</v>
      </c>
      <c r="M13" s="6"/>
      <c r="N13" s="3">
        <v>5045632</v>
      </c>
      <c r="O13" s="6"/>
      <c r="P13" s="3">
        <v>11805483</v>
      </c>
      <c r="Q13" s="3"/>
    </row>
    <row r="14" spans="1:17">
      <c r="A14" s="3"/>
      <c r="B14" s="12">
        <v>5</v>
      </c>
      <c r="C14" s="11" t="s">
        <v>24</v>
      </c>
      <c r="D14" s="14">
        <v>9</v>
      </c>
      <c r="F14" s="3">
        <v>1089</v>
      </c>
      <c r="H14" s="3">
        <v>280529</v>
      </c>
      <c r="J14" s="3">
        <v>9292568</v>
      </c>
      <c r="K14" s="6"/>
      <c r="L14" s="3">
        <v>17976583</v>
      </c>
      <c r="M14" s="6"/>
      <c r="N14" s="3">
        <v>7918138</v>
      </c>
      <c r="O14" s="6"/>
      <c r="P14" s="3">
        <v>20780175</v>
      </c>
      <c r="Q14" s="3"/>
    </row>
    <row r="15" spans="1:17">
      <c r="A15" s="3"/>
      <c r="B15" s="12">
        <v>10</v>
      </c>
      <c r="C15" s="11" t="s">
        <v>24</v>
      </c>
      <c r="D15" s="14">
        <v>14</v>
      </c>
      <c r="F15" s="3">
        <v>782</v>
      </c>
      <c r="H15" s="3">
        <v>911290</v>
      </c>
      <c r="J15" s="3">
        <v>8025060</v>
      </c>
      <c r="K15" s="6"/>
      <c r="L15" s="3">
        <v>18480566</v>
      </c>
      <c r="M15" s="6"/>
      <c r="N15" s="3">
        <v>6711476</v>
      </c>
      <c r="O15" s="6"/>
      <c r="P15" s="3">
        <v>19066988</v>
      </c>
      <c r="Q15" s="3"/>
    </row>
    <row r="16" spans="1:17">
      <c r="A16" s="3"/>
      <c r="B16" s="12">
        <v>15</v>
      </c>
      <c r="C16" s="11" t="s">
        <v>24</v>
      </c>
      <c r="D16" s="14">
        <v>19</v>
      </c>
      <c r="F16" s="3">
        <v>330</v>
      </c>
      <c r="H16" s="3">
        <v>242821</v>
      </c>
      <c r="J16" s="3">
        <v>4136232</v>
      </c>
      <c r="K16" s="6"/>
      <c r="L16" s="3">
        <v>9524508</v>
      </c>
      <c r="M16" s="6"/>
      <c r="N16" s="3">
        <v>3278577</v>
      </c>
      <c r="O16" s="6"/>
      <c r="P16" s="3">
        <v>8933751</v>
      </c>
      <c r="Q16" s="3"/>
    </row>
    <row r="17" spans="1:17">
      <c r="A17" s="3"/>
      <c r="B17" s="12">
        <v>20</v>
      </c>
      <c r="C17" s="11" t="s">
        <v>24</v>
      </c>
      <c r="D17" s="14">
        <v>24</v>
      </c>
      <c r="F17" s="3">
        <v>138</v>
      </c>
      <c r="H17" s="3">
        <v>126126</v>
      </c>
      <c r="J17" s="3">
        <v>2112216</v>
      </c>
      <c r="K17" s="6"/>
      <c r="L17" s="3">
        <v>5609492</v>
      </c>
      <c r="M17" s="6"/>
      <c r="N17" s="3">
        <v>1315783</v>
      </c>
      <c r="O17" s="6"/>
      <c r="P17" s="3">
        <v>4394138</v>
      </c>
      <c r="Q17" s="3"/>
    </row>
    <row r="18" spans="1:17">
      <c r="A18" s="7"/>
      <c r="B18" s="170" t="s">
        <v>8</v>
      </c>
      <c r="C18" s="170"/>
      <c r="D18" s="170"/>
      <c r="E18" s="10"/>
      <c r="F18" s="8">
        <v>47</v>
      </c>
      <c r="G18" s="10"/>
      <c r="H18" s="8">
        <v>7820</v>
      </c>
      <c r="I18" s="10"/>
      <c r="J18" s="8">
        <v>414536</v>
      </c>
      <c r="K18" s="9"/>
      <c r="L18" s="8">
        <v>1142232</v>
      </c>
      <c r="M18" s="9"/>
      <c r="N18" s="8">
        <v>334258</v>
      </c>
      <c r="O18" s="9"/>
      <c r="P18" s="8">
        <v>976102</v>
      </c>
      <c r="Q18" s="7"/>
    </row>
    <row r="19" spans="1:17">
      <c r="A19" s="3"/>
      <c r="B19" s="5" t="s">
        <v>25</v>
      </c>
      <c r="C19" s="5"/>
      <c r="D19" s="5"/>
      <c r="E19" s="5"/>
      <c r="F19" s="3">
        <f>SUM(F13:F18)</f>
        <v>3332</v>
      </c>
      <c r="H19" s="3">
        <f>SUM(H13:H18)</f>
        <v>1753371</v>
      </c>
      <c r="J19" s="3">
        <f>SUM(J13:J18)</f>
        <v>29813481</v>
      </c>
      <c r="K19" s="6"/>
      <c r="L19" s="3">
        <f>SUM(L13:L18)</f>
        <v>62992365</v>
      </c>
      <c r="M19" s="6"/>
      <c r="N19" s="3">
        <f>SUM(N13:N18)</f>
        <v>24603864</v>
      </c>
      <c r="O19" s="6"/>
      <c r="P19" s="3">
        <f>SUM(P13:P18)</f>
        <v>65956637</v>
      </c>
      <c r="Q19" s="3"/>
    </row>
    <row r="20" spans="1:17">
      <c r="A20" s="3"/>
      <c r="F20" s="6"/>
      <c r="J20" s="3"/>
      <c r="K20" s="6"/>
      <c r="L20" s="3"/>
      <c r="M20" s="6"/>
      <c r="N20" s="3"/>
      <c r="O20" s="6"/>
      <c r="P20" s="3"/>
      <c r="Q20" s="3"/>
    </row>
    <row r="21" spans="1:17">
      <c r="A21" s="3"/>
      <c r="B21" s="13">
        <v>25</v>
      </c>
      <c r="C21" s="11" t="s">
        <v>24</v>
      </c>
      <c r="D21" s="1" t="s">
        <v>23</v>
      </c>
      <c r="F21" s="3">
        <v>64</v>
      </c>
      <c r="H21" s="3">
        <v>123655</v>
      </c>
      <c r="J21" s="3">
        <v>1041824</v>
      </c>
      <c r="K21" s="6"/>
      <c r="L21" s="3">
        <v>2892704</v>
      </c>
      <c r="M21" s="6"/>
      <c r="N21" s="3">
        <v>699228</v>
      </c>
      <c r="O21" s="6"/>
      <c r="P21" s="3">
        <v>2255159</v>
      </c>
      <c r="Q21" s="3"/>
    </row>
    <row r="22" spans="1:17">
      <c r="A22" s="3"/>
      <c r="B22" s="12">
        <v>30</v>
      </c>
      <c r="C22" s="11" t="s">
        <v>24</v>
      </c>
      <c r="D22" s="1" t="s">
        <v>22</v>
      </c>
      <c r="F22" s="3">
        <v>36</v>
      </c>
      <c r="H22" s="3">
        <v>68200</v>
      </c>
      <c r="J22" s="3">
        <v>628085</v>
      </c>
      <c r="K22" s="6"/>
      <c r="L22" s="3">
        <v>2247556</v>
      </c>
      <c r="M22" s="6"/>
      <c r="N22" s="3">
        <v>512800</v>
      </c>
      <c r="O22" s="6"/>
      <c r="P22" s="3">
        <v>1698899</v>
      </c>
      <c r="Q22" s="3"/>
    </row>
    <row r="23" spans="1:17">
      <c r="A23" s="3"/>
      <c r="B23" s="12">
        <v>35</v>
      </c>
      <c r="C23" s="11" t="s">
        <v>24</v>
      </c>
      <c r="D23" s="1" t="s">
        <v>21</v>
      </c>
      <c r="F23" s="3">
        <v>12</v>
      </c>
      <c r="H23" s="3">
        <v>12375</v>
      </c>
      <c r="J23" s="3">
        <v>371134</v>
      </c>
      <c r="K23" s="6"/>
      <c r="L23" s="3">
        <v>782575</v>
      </c>
      <c r="M23" s="6"/>
      <c r="N23" s="3">
        <v>149182</v>
      </c>
      <c r="O23" s="6"/>
      <c r="P23" s="3">
        <v>385213</v>
      </c>
      <c r="Q23" s="3"/>
    </row>
    <row r="24" spans="1:17">
      <c r="A24" s="3"/>
      <c r="B24" s="12">
        <v>40</v>
      </c>
      <c r="C24" s="11" t="s">
        <v>24</v>
      </c>
      <c r="D24" s="1" t="s">
        <v>20</v>
      </c>
      <c r="F24" s="3">
        <v>9</v>
      </c>
      <c r="H24" s="3">
        <v>22000</v>
      </c>
      <c r="J24" s="3">
        <v>184609</v>
      </c>
      <c r="K24" s="6"/>
      <c r="L24" s="3">
        <v>786904</v>
      </c>
      <c r="M24" s="6"/>
      <c r="N24" s="3">
        <v>66271</v>
      </c>
      <c r="O24" s="6"/>
      <c r="P24" s="3">
        <v>385496</v>
      </c>
      <c r="Q24" s="3"/>
    </row>
    <row r="25" spans="1:17">
      <c r="A25" s="3"/>
      <c r="B25" s="12">
        <v>45</v>
      </c>
      <c r="C25" s="11" t="s">
        <v>24</v>
      </c>
      <c r="D25" s="1" t="s">
        <v>19</v>
      </c>
      <c r="F25" s="3">
        <v>6</v>
      </c>
      <c r="H25" s="3">
        <v>6000</v>
      </c>
      <c r="J25" s="3">
        <v>135871</v>
      </c>
      <c r="K25" s="6"/>
      <c r="L25" s="3">
        <v>377869</v>
      </c>
      <c r="M25" s="6"/>
      <c r="N25" s="3">
        <v>83134</v>
      </c>
      <c r="O25" s="6"/>
      <c r="P25" s="3">
        <v>180811</v>
      </c>
      <c r="Q25" s="3"/>
    </row>
    <row r="26" spans="1:17">
      <c r="A26" s="3"/>
      <c r="B26" s="12">
        <v>50</v>
      </c>
      <c r="C26" s="11" t="s">
        <v>24</v>
      </c>
      <c r="D26" s="1" t="s">
        <v>18</v>
      </c>
      <c r="F26" s="3">
        <v>6</v>
      </c>
      <c r="H26" s="3">
        <v>0</v>
      </c>
      <c r="J26" s="3">
        <v>227697</v>
      </c>
      <c r="K26" s="6"/>
      <c r="L26" s="3">
        <v>479361</v>
      </c>
      <c r="M26" s="6"/>
      <c r="N26" s="3">
        <v>97467</v>
      </c>
      <c r="O26" s="6"/>
      <c r="P26" s="3">
        <v>182891</v>
      </c>
      <c r="Q26" s="3"/>
    </row>
    <row r="27" spans="1:17">
      <c r="A27" s="3"/>
      <c r="B27" s="12">
        <v>55</v>
      </c>
      <c r="C27" s="11" t="s">
        <v>24</v>
      </c>
      <c r="D27" s="1" t="s">
        <v>17</v>
      </c>
      <c r="F27" s="3">
        <v>1</v>
      </c>
      <c r="H27" s="3">
        <v>0</v>
      </c>
      <c r="J27" s="3">
        <v>41213</v>
      </c>
      <c r="K27" s="6"/>
      <c r="L27" s="3">
        <v>71408</v>
      </c>
      <c r="M27" s="6"/>
      <c r="N27" s="3">
        <v>1396</v>
      </c>
      <c r="O27" s="6"/>
      <c r="P27" s="3">
        <v>43132</v>
      </c>
      <c r="Q27" s="3"/>
    </row>
    <row r="28" spans="1:17">
      <c r="A28" s="3"/>
      <c r="B28" s="12">
        <v>60</v>
      </c>
      <c r="C28" s="11" t="s">
        <v>24</v>
      </c>
      <c r="D28" s="1" t="s">
        <v>16</v>
      </c>
      <c r="F28" s="3">
        <v>2</v>
      </c>
      <c r="H28" s="3">
        <v>0</v>
      </c>
      <c r="J28" s="3">
        <v>79465</v>
      </c>
      <c r="K28" s="6"/>
      <c r="L28" s="3">
        <v>143584</v>
      </c>
      <c r="M28" s="6"/>
      <c r="N28" s="3">
        <v>18253</v>
      </c>
      <c r="O28" s="6"/>
      <c r="P28" s="3">
        <v>29253</v>
      </c>
      <c r="Q28" s="3"/>
    </row>
    <row r="29" spans="1:17">
      <c r="A29" s="3"/>
      <c r="B29" s="12">
        <v>65</v>
      </c>
      <c r="C29" s="11" t="s">
        <v>24</v>
      </c>
      <c r="D29" s="1" t="s">
        <v>15</v>
      </c>
      <c r="F29" s="3">
        <v>0</v>
      </c>
      <c r="H29" s="3">
        <v>0</v>
      </c>
      <c r="J29" s="3">
        <v>0</v>
      </c>
      <c r="K29" s="6"/>
      <c r="L29" s="3">
        <v>0</v>
      </c>
      <c r="M29" s="6"/>
      <c r="N29" s="3">
        <v>0</v>
      </c>
      <c r="O29" s="6"/>
      <c r="P29" s="3">
        <v>0</v>
      </c>
      <c r="Q29" s="3"/>
    </row>
    <row r="30" spans="1:17">
      <c r="A30" s="3"/>
      <c r="B30" s="12">
        <v>70</v>
      </c>
      <c r="C30" s="11" t="s">
        <v>24</v>
      </c>
      <c r="D30" s="1" t="s">
        <v>14</v>
      </c>
      <c r="F30" s="3">
        <v>2</v>
      </c>
      <c r="H30" s="3">
        <v>0</v>
      </c>
      <c r="J30" s="3">
        <v>60699</v>
      </c>
      <c r="K30" s="6"/>
      <c r="L30" s="3">
        <v>183025</v>
      </c>
      <c r="M30" s="6"/>
      <c r="N30" s="3">
        <v>306022</v>
      </c>
      <c r="O30" s="6"/>
      <c r="P30" s="3">
        <v>398339</v>
      </c>
      <c r="Q30" s="3"/>
    </row>
    <row r="31" spans="1:17">
      <c r="A31" s="3"/>
      <c r="B31" s="12">
        <v>75</v>
      </c>
      <c r="C31" s="11" t="s">
        <v>24</v>
      </c>
      <c r="D31" s="1" t="s">
        <v>13</v>
      </c>
      <c r="F31" s="3">
        <v>1</v>
      </c>
      <c r="H31" s="3">
        <v>0</v>
      </c>
      <c r="J31" s="3">
        <v>8151</v>
      </c>
      <c r="K31" s="6"/>
      <c r="L31" s="3">
        <v>95000</v>
      </c>
      <c r="M31" s="6"/>
      <c r="N31" s="3">
        <v>7704</v>
      </c>
      <c r="O31" s="6"/>
      <c r="P31" s="3">
        <v>37000</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1</v>
      </c>
      <c r="H35" s="3">
        <v>0</v>
      </c>
      <c r="J35" s="3">
        <v>51031</v>
      </c>
      <c r="K35" s="6"/>
      <c r="L35" s="3">
        <v>124335</v>
      </c>
      <c r="M35" s="6"/>
      <c r="N35" s="3">
        <v>8396</v>
      </c>
      <c r="O35" s="6"/>
      <c r="P35" s="3">
        <v>38800</v>
      </c>
      <c r="Q35" s="3"/>
    </row>
    <row r="36" spans="1:17">
      <c r="A36" s="7"/>
      <c r="B36" s="170" t="s">
        <v>8</v>
      </c>
      <c r="C36" s="170"/>
      <c r="D36" s="170"/>
      <c r="E36" s="10"/>
      <c r="F36" s="8">
        <v>3</v>
      </c>
      <c r="G36" s="10"/>
      <c r="H36" s="8">
        <v>0</v>
      </c>
      <c r="I36" s="10"/>
      <c r="J36" s="8">
        <v>49002</v>
      </c>
      <c r="K36" s="9"/>
      <c r="L36" s="8">
        <v>63552</v>
      </c>
      <c r="M36" s="9"/>
      <c r="N36" s="8">
        <v>31858</v>
      </c>
      <c r="O36" s="9"/>
      <c r="P36" s="8">
        <v>35526</v>
      </c>
      <c r="Q36" s="7"/>
    </row>
    <row r="37" spans="1:17">
      <c r="A37" s="3"/>
      <c r="B37" s="5" t="s">
        <v>7</v>
      </c>
      <c r="C37" s="4"/>
      <c r="D37" s="4"/>
      <c r="F37" s="3">
        <f>SUM(F21:F36)</f>
        <v>143</v>
      </c>
      <c r="H37" s="3">
        <f>SUM(H21:H36)</f>
        <v>232230</v>
      </c>
      <c r="J37" s="3">
        <f>SUM(J21:J36)</f>
        <v>2878781</v>
      </c>
      <c r="K37" s="6"/>
      <c r="L37" s="3">
        <f>SUM(L21:L36)</f>
        <v>8247873</v>
      </c>
      <c r="M37" s="6"/>
      <c r="N37" s="3">
        <f>SUM(N21:N36)</f>
        <v>1981711</v>
      </c>
      <c r="O37" s="6"/>
      <c r="P37" s="3">
        <f>SUM(P21:P36)</f>
        <v>5670519</v>
      </c>
      <c r="Q37" s="3"/>
    </row>
    <row r="38" spans="1:17">
      <c r="A38" s="2"/>
      <c r="L38" s="2"/>
      <c r="P38" s="2"/>
      <c r="Q38" s="2"/>
    </row>
    <row r="39" spans="1:17">
      <c r="A39" s="3"/>
      <c r="B39" s="5" t="s">
        <v>6</v>
      </c>
      <c r="C39" s="4"/>
      <c r="F39" s="3">
        <v>0</v>
      </c>
      <c r="H39" s="3">
        <v>0</v>
      </c>
      <c r="J39" s="3">
        <v>0</v>
      </c>
      <c r="K39" s="6"/>
      <c r="L39" s="3">
        <v>0</v>
      </c>
      <c r="M39" s="6"/>
      <c r="N39" s="3">
        <v>0</v>
      </c>
      <c r="O39" s="6"/>
      <c r="P39" s="3">
        <v>0</v>
      </c>
      <c r="Q39" s="3"/>
    </row>
    <row r="40" spans="1:17">
      <c r="A40" s="2"/>
      <c r="L40" s="2"/>
      <c r="P40" s="2"/>
      <c r="Q40" s="2"/>
    </row>
    <row r="41" spans="1:17">
      <c r="A41" s="3"/>
      <c r="B41" s="5" t="s">
        <v>5</v>
      </c>
      <c r="C41" s="4"/>
      <c r="F41" s="3">
        <f>F19+F37+F39</f>
        <v>3475</v>
      </c>
      <c r="H41" s="3">
        <f>H19+H37+H39</f>
        <v>1985601</v>
      </c>
      <c r="J41" s="3">
        <f>J19+J37+J39</f>
        <v>32692262</v>
      </c>
      <c r="L41" s="3">
        <f>L19+L37+L39</f>
        <v>71240238</v>
      </c>
      <c r="N41" s="3">
        <f>N19+N37+N39</f>
        <v>26585575</v>
      </c>
      <c r="P41" s="3">
        <f>P19+P37+P39</f>
        <v>71627156</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73" t="s">
        <v>42</v>
      </c>
      <c r="Q1" s="173"/>
    </row>
    <row r="5" spans="1:17">
      <c r="A5" s="17"/>
      <c r="B5" s="171" t="s">
        <v>515</v>
      </c>
      <c r="C5" s="171"/>
      <c r="D5" s="171"/>
      <c r="E5" s="171"/>
      <c r="F5" s="171"/>
      <c r="G5" s="171"/>
      <c r="H5" s="171"/>
      <c r="I5" s="171"/>
      <c r="J5" s="171"/>
      <c r="K5" s="171"/>
      <c r="L5" s="171"/>
      <c r="M5" s="171"/>
      <c r="N5" s="171"/>
      <c r="O5" s="171"/>
      <c r="P5" s="171"/>
      <c r="Q5" s="17"/>
    </row>
    <row r="6" spans="1:17">
      <c r="A6" s="17"/>
      <c r="B6" s="172" t="s">
        <v>45</v>
      </c>
      <c r="C6" s="172"/>
      <c r="D6" s="172"/>
      <c r="E6" s="172"/>
      <c r="F6" s="172"/>
      <c r="G6" s="172"/>
      <c r="H6" s="172"/>
      <c r="I6" s="172"/>
      <c r="J6" s="172"/>
      <c r="K6" s="172"/>
      <c r="L6" s="172"/>
      <c r="M6" s="172"/>
      <c r="N6" s="172"/>
      <c r="O6" s="172"/>
      <c r="P6" s="172"/>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1306</v>
      </c>
      <c r="H13" s="3">
        <v>123417</v>
      </c>
      <c r="J13" s="3">
        <v>5251391</v>
      </c>
      <c r="K13" s="6"/>
      <c r="L13" s="3">
        <v>9961510</v>
      </c>
      <c r="M13" s="6"/>
      <c r="N13" s="3">
        <v>5092117</v>
      </c>
      <c r="O13" s="6"/>
      <c r="P13" s="3">
        <v>12880617</v>
      </c>
      <c r="Q13" s="3"/>
    </row>
    <row r="14" spans="1:17">
      <c r="A14" s="3"/>
      <c r="B14" s="12">
        <v>5</v>
      </c>
      <c r="C14" s="11" t="s">
        <v>24</v>
      </c>
      <c r="D14" s="14">
        <v>9</v>
      </c>
      <c r="F14" s="3">
        <v>1650</v>
      </c>
      <c r="H14" s="3">
        <v>327702</v>
      </c>
      <c r="J14" s="3">
        <v>6903712</v>
      </c>
      <c r="K14" s="6"/>
      <c r="L14" s="3">
        <v>17268936</v>
      </c>
      <c r="M14" s="6"/>
      <c r="N14" s="3">
        <v>6149140</v>
      </c>
      <c r="O14" s="6"/>
      <c r="P14" s="3">
        <v>21798580</v>
      </c>
      <c r="Q14" s="3"/>
    </row>
    <row r="15" spans="1:17">
      <c r="A15" s="3"/>
      <c r="B15" s="12">
        <v>10</v>
      </c>
      <c r="C15" s="11" t="s">
        <v>24</v>
      </c>
      <c r="D15" s="14">
        <v>14</v>
      </c>
      <c r="F15" s="3">
        <v>1016</v>
      </c>
      <c r="H15" s="3">
        <v>516298</v>
      </c>
      <c r="J15" s="3">
        <v>5870039</v>
      </c>
      <c r="K15" s="6"/>
      <c r="L15" s="3">
        <v>16681500</v>
      </c>
      <c r="M15" s="6"/>
      <c r="N15" s="3">
        <v>4700040</v>
      </c>
      <c r="O15" s="6"/>
      <c r="P15" s="3">
        <v>17716732</v>
      </c>
      <c r="Q15" s="3"/>
    </row>
    <row r="16" spans="1:17">
      <c r="A16" s="3"/>
      <c r="B16" s="12">
        <v>15</v>
      </c>
      <c r="C16" s="11" t="s">
        <v>24</v>
      </c>
      <c r="D16" s="14">
        <v>19</v>
      </c>
      <c r="F16" s="3">
        <v>534</v>
      </c>
      <c r="H16" s="3">
        <v>266883</v>
      </c>
      <c r="J16" s="3">
        <v>4414426</v>
      </c>
      <c r="K16" s="6"/>
      <c r="L16" s="3">
        <v>12169114</v>
      </c>
      <c r="M16" s="6"/>
      <c r="N16" s="3">
        <v>3356818</v>
      </c>
      <c r="O16" s="6"/>
      <c r="P16" s="3">
        <v>10799744</v>
      </c>
      <c r="Q16" s="3"/>
    </row>
    <row r="17" spans="1:17">
      <c r="A17" s="3"/>
      <c r="B17" s="12">
        <v>20</v>
      </c>
      <c r="C17" s="11" t="s">
        <v>24</v>
      </c>
      <c r="D17" s="14">
        <v>24</v>
      </c>
      <c r="F17" s="3">
        <v>228</v>
      </c>
      <c r="H17" s="3">
        <v>248763</v>
      </c>
      <c r="J17" s="3">
        <v>2313685</v>
      </c>
      <c r="K17" s="6"/>
      <c r="L17" s="3">
        <v>7670275</v>
      </c>
      <c r="M17" s="6"/>
      <c r="N17" s="3">
        <v>1507055</v>
      </c>
      <c r="O17" s="6"/>
      <c r="P17" s="3">
        <v>6025400</v>
      </c>
      <c r="Q17" s="3"/>
    </row>
    <row r="18" spans="1:17">
      <c r="A18" s="7"/>
      <c r="B18" s="170" t="s">
        <v>8</v>
      </c>
      <c r="C18" s="170"/>
      <c r="D18" s="170"/>
      <c r="E18" s="10"/>
      <c r="F18" s="8">
        <v>70</v>
      </c>
      <c r="G18" s="10"/>
      <c r="H18" s="8">
        <v>6000</v>
      </c>
      <c r="I18" s="10"/>
      <c r="J18" s="8">
        <v>424438</v>
      </c>
      <c r="K18" s="9"/>
      <c r="L18" s="8">
        <v>891939</v>
      </c>
      <c r="M18" s="9"/>
      <c r="N18" s="8">
        <v>523221</v>
      </c>
      <c r="O18" s="9"/>
      <c r="P18" s="8">
        <v>1147858</v>
      </c>
      <c r="Q18" s="7"/>
    </row>
    <row r="19" spans="1:17">
      <c r="A19" s="3"/>
      <c r="B19" s="5" t="s">
        <v>25</v>
      </c>
      <c r="C19" s="5"/>
      <c r="D19" s="5"/>
      <c r="E19" s="5"/>
      <c r="F19" s="3">
        <f>SUM(F13:F18)</f>
        <v>4804</v>
      </c>
      <c r="H19" s="3">
        <f>SUM(H13:H18)</f>
        <v>1489063</v>
      </c>
      <c r="J19" s="3">
        <f>SUM(J13:J18)</f>
        <v>25177691</v>
      </c>
      <c r="K19" s="6"/>
      <c r="L19" s="3">
        <f>SUM(L13:L18)</f>
        <v>64643274</v>
      </c>
      <c r="M19" s="6"/>
      <c r="N19" s="3">
        <f>SUM(N13:N18)</f>
        <v>21328391</v>
      </c>
      <c r="O19" s="6"/>
      <c r="P19" s="3">
        <f>SUM(P13:P18)</f>
        <v>70368931</v>
      </c>
      <c r="Q19" s="3"/>
    </row>
    <row r="20" spans="1:17">
      <c r="A20" s="3"/>
      <c r="F20" s="6"/>
      <c r="J20" s="3"/>
      <c r="K20" s="6"/>
      <c r="L20" s="3"/>
      <c r="M20" s="6"/>
      <c r="N20" s="3"/>
      <c r="O20" s="6"/>
      <c r="P20" s="3"/>
      <c r="Q20" s="3"/>
    </row>
    <row r="21" spans="1:17">
      <c r="A21" s="3"/>
      <c r="B21" s="13">
        <v>25</v>
      </c>
      <c r="C21" s="11" t="s">
        <v>24</v>
      </c>
      <c r="D21" s="1" t="s">
        <v>23</v>
      </c>
      <c r="F21" s="3">
        <v>108</v>
      </c>
      <c r="H21" s="3">
        <v>141859</v>
      </c>
      <c r="J21" s="3">
        <v>1269861</v>
      </c>
      <c r="K21" s="6"/>
      <c r="L21" s="3">
        <v>4007800</v>
      </c>
      <c r="M21" s="6"/>
      <c r="N21" s="3">
        <v>680366</v>
      </c>
      <c r="O21" s="6"/>
      <c r="P21" s="3">
        <v>2960477</v>
      </c>
      <c r="Q21" s="3"/>
    </row>
    <row r="22" spans="1:17">
      <c r="A22" s="3"/>
      <c r="B22" s="12">
        <v>30</v>
      </c>
      <c r="C22" s="11" t="s">
        <v>24</v>
      </c>
      <c r="D22" s="1" t="s">
        <v>22</v>
      </c>
      <c r="F22" s="3">
        <v>70</v>
      </c>
      <c r="H22" s="3">
        <v>98472</v>
      </c>
      <c r="J22" s="3">
        <v>993000</v>
      </c>
      <c r="K22" s="6"/>
      <c r="L22" s="3">
        <v>3714560</v>
      </c>
      <c r="M22" s="6"/>
      <c r="N22" s="3">
        <v>768270</v>
      </c>
      <c r="O22" s="6"/>
      <c r="P22" s="3">
        <v>2965845</v>
      </c>
      <c r="Q22" s="3"/>
    </row>
    <row r="23" spans="1:17">
      <c r="A23" s="3"/>
      <c r="B23" s="12">
        <v>35</v>
      </c>
      <c r="C23" s="11" t="s">
        <v>24</v>
      </c>
      <c r="D23" s="1" t="s">
        <v>21</v>
      </c>
      <c r="F23" s="3">
        <v>25</v>
      </c>
      <c r="H23" s="3">
        <v>32287</v>
      </c>
      <c r="J23" s="3">
        <v>380511</v>
      </c>
      <c r="K23" s="6"/>
      <c r="L23" s="3">
        <v>1542082</v>
      </c>
      <c r="M23" s="6"/>
      <c r="N23" s="3">
        <v>228155</v>
      </c>
      <c r="O23" s="6"/>
      <c r="P23" s="3">
        <v>1060025</v>
      </c>
      <c r="Q23" s="3"/>
    </row>
    <row r="24" spans="1:17">
      <c r="A24" s="3"/>
      <c r="B24" s="12">
        <v>40</v>
      </c>
      <c r="C24" s="11" t="s">
        <v>24</v>
      </c>
      <c r="D24" s="1" t="s">
        <v>20</v>
      </c>
      <c r="F24" s="3">
        <v>18</v>
      </c>
      <c r="H24" s="3">
        <v>15600</v>
      </c>
      <c r="J24" s="3">
        <v>472254</v>
      </c>
      <c r="K24" s="6"/>
      <c r="L24" s="3">
        <v>1117800</v>
      </c>
      <c r="M24" s="6"/>
      <c r="N24" s="3">
        <v>279036</v>
      </c>
      <c r="O24" s="6"/>
      <c r="P24" s="3">
        <v>590466</v>
      </c>
      <c r="Q24" s="3"/>
    </row>
    <row r="25" spans="1:17">
      <c r="A25" s="3"/>
      <c r="B25" s="12">
        <v>45</v>
      </c>
      <c r="C25" s="11" t="s">
        <v>24</v>
      </c>
      <c r="D25" s="1" t="s">
        <v>19</v>
      </c>
      <c r="F25" s="3">
        <v>15</v>
      </c>
      <c r="H25" s="3">
        <v>23994</v>
      </c>
      <c r="J25" s="3">
        <v>295836</v>
      </c>
      <c r="K25" s="6"/>
      <c r="L25" s="3">
        <v>876401</v>
      </c>
      <c r="M25" s="6"/>
      <c r="N25" s="3">
        <v>143716</v>
      </c>
      <c r="O25" s="6"/>
      <c r="P25" s="3">
        <v>665721</v>
      </c>
      <c r="Q25" s="3"/>
    </row>
    <row r="26" spans="1:17">
      <c r="A26" s="3"/>
      <c r="B26" s="12">
        <v>50</v>
      </c>
      <c r="C26" s="11" t="s">
        <v>24</v>
      </c>
      <c r="D26" s="1" t="s">
        <v>18</v>
      </c>
      <c r="F26" s="3">
        <v>10</v>
      </c>
      <c r="H26" s="3">
        <v>12000</v>
      </c>
      <c r="J26" s="3">
        <v>152302</v>
      </c>
      <c r="K26" s="6"/>
      <c r="L26" s="3">
        <v>704315</v>
      </c>
      <c r="M26" s="6"/>
      <c r="N26" s="3">
        <v>135583</v>
      </c>
      <c r="O26" s="6"/>
      <c r="P26" s="3">
        <v>525765</v>
      </c>
      <c r="Q26" s="3"/>
    </row>
    <row r="27" spans="1:17">
      <c r="A27" s="3"/>
      <c r="B27" s="12">
        <v>55</v>
      </c>
      <c r="C27" s="11" t="s">
        <v>24</v>
      </c>
      <c r="D27" s="1" t="s">
        <v>17</v>
      </c>
      <c r="F27" s="3">
        <v>3</v>
      </c>
      <c r="H27" s="3">
        <v>0</v>
      </c>
      <c r="J27" s="3">
        <v>0</v>
      </c>
      <c r="K27" s="6"/>
      <c r="L27" s="3">
        <v>158751</v>
      </c>
      <c r="M27" s="6"/>
      <c r="N27" s="3">
        <v>18097</v>
      </c>
      <c r="O27" s="6"/>
      <c r="P27" s="3">
        <v>123530</v>
      </c>
      <c r="Q27" s="3"/>
    </row>
    <row r="28" spans="1:17">
      <c r="A28" s="3"/>
      <c r="B28" s="12">
        <v>60</v>
      </c>
      <c r="C28" s="11" t="s">
        <v>24</v>
      </c>
      <c r="D28" s="1" t="s">
        <v>16</v>
      </c>
      <c r="F28" s="3">
        <v>5</v>
      </c>
      <c r="H28" s="3">
        <v>12000</v>
      </c>
      <c r="J28" s="3">
        <v>93829</v>
      </c>
      <c r="K28" s="6"/>
      <c r="L28" s="3">
        <v>668326</v>
      </c>
      <c r="M28" s="6"/>
      <c r="N28" s="3">
        <v>439698</v>
      </c>
      <c r="O28" s="6"/>
      <c r="P28" s="3">
        <v>1752252</v>
      </c>
      <c r="Q28" s="3"/>
    </row>
    <row r="29" spans="1:17">
      <c r="A29" s="3"/>
      <c r="B29" s="12">
        <v>65</v>
      </c>
      <c r="C29" s="11" t="s">
        <v>24</v>
      </c>
      <c r="D29" s="1" t="s">
        <v>15</v>
      </c>
      <c r="F29" s="3">
        <v>5</v>
      </c>
      <c r="H29" s="3">
        <v>0</v>
      </c>
      <c r="J29" s="3">
        <v>145985</v>
      </c>
      <c r="K29" s="6"/>
      <c r="L29" s="3">
        <v>522525</v>
      </c>
      <c r="M29" s="6"/>
      <c r="N29" s="3">
        <v>164890</v>
      </c>
      <c r="O29" s="6"/>
      <c r="P29" s="3">
        <v>533817</v>
      </c>
      <c r="Q29" s="3"/>
    </row>
    <row r="30" spans="1:17">
      <c r="A30" s="3"/>
      <c r="B30" s="12">
        <v>70</v>
      </c>
      <c r="C30" s="11" t="s">
        <v>24</v>
      </c>
      <c r="D30" s="1" t="s">
        <v>14</v>
      </c>
      <c r="F30" s="3">
        <v>0</v>
      </c>
      <c r="H30" s="3">
        <v>0</v>
      </c>
      <c r="J30" s="3">
        <v>0</v>
      </c>
      <c r="K30" s="6"/>
      <c r="L30" s="3">
        <v>0</v>
      </c>
      <c r="M30" s="6"/>
      <c r="N30" s="3">
        <v>0</v>
      </c>
      <c r="O30" s="6"/>
      <c r="P30" s="3">
        <v>0</v>
      </c>
      <c r="Q30" s="3"/>
    </row>
    <row r="31" spans="1:17">
      <c r="A31" s="3"/>
      <c r="B31" s="12">
        <v>75</v>
      </c>
      <c r="C31" s="11" t="s">
        <v>24</v>
      </c>
      <c r="D31" s="1" t="s">
        <v>13</v>
      </c>
      <c r="F31" s="3">
        <v>2</v>
      </c>
      <c r="H31" s="3">
        <v>6000</v>
      </c>
      <c r="J31" s="3">
        <v>45991</v>
      </c>
      <c r="K31" s="6"/>
      <c r="L31" s="3">
        <v>992368</v>
      </c>
      <c r="M31" s="6"/>
      <c r="N31" s="3">
        <v>549026</v>
      </c>
      <c r="O31" s="6"/>
      <c r="P31" s="3">
        <v>1194186</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2</v>
      </c>
      <c r="H35" s="3">
        <v>6000</v>
      </c>
      <c r="J35" s="3">
        <v>34882</v>
      </c>
      <c r="K35" s="6"/>
      <c r="L35" s="3">
        <v>119907</v>
      </c>
      <c r="M35" s="6"/>
      <c r="N35" s="3">
        <v>43024</v>
      </c>
      <c r="O35" s="6"/>
      <c r="P35" s="3">
        <v>56468</v>
      </c>
      <c r="Q35" s="3"/>
    </row>
    <row r="36" spans="1:17">
      <c r="A36" s="7"/>
      <c r="B36" s="170" t="s">
        <v>8</v>
      </c>
      <c r="C36" s="170"/>
      <c r="D36" s="170"/>
      <c r="E36" s="10"/>
      <c r="F36" s="8">
        <v>4</v>
      </c>
      <c r="G36" s="10"/>
      <c r="H36" s="8">
        <v>0</v>
      </c>
      <c r="I36" s="10"/>
      <c r="J36" s="8">
        <v>325652</v>
      </c>
      <c r="K36" s="9"/>
      <c r="L36" s="8">
        <v>453525</v>
      </c>
      <c r="M36" s="9"/>
      <c r="N36" s="8">
        <v>131562</v>
      </c>
      <c r="O36" s="9"/>
      <c r="P36" s="8">
        <v>336255</v>
      </c>
      <c r="Q36" s="7"/>
    </row>
    <row r="37" spans="1:17">
      <c r="A37" s="3"/>
      <c r="B37" s="5" t="s">
        <v>7</v>
      </c>
      <c r="C37" s="4"/>
      <c r="D37" s="4"/>
      <c r="F37" s="3">
        <f>SUM(F21:F36)</f>
        <v>267</v>
      </c>
      <c r="H37" s="3">
        <f>SUM(H21:H36)</f>
        <v>348212</v>
      </c>
      <c r="J37" s="3">
        <f>SUM(J21:J36)</f>
        <v>4210103</v>
      </c>
      <c r="K37" s="6"/>
      <c r="L37" s="3">
        <f>SUM(L21:L36)</f>
        <v>14878360</v>
      </c>
      <c r="M37" s="6"/>
      <c r="N37" s="3">
        <f>SUM(N21:N36)</f>
        <v>3581423</v>
      </c>
      <c r="O37" s="6"/>
      <c r="P37" s="3">
        <f>SUM(P21:P36)</f>
        <v>12764807</v>
      </c>
      <c r="Q37" s="3"/>
    </row>
    <row r="38" spans="1:17">
      <c r="A38" s="2"/>
      <c r="L38" s="2"/>
      <c r="P38" s="2"/>
      <c r="Q38" s="2"/>
    </row>
    <row r="39" spans="1:17">
      <c r="A39" s="3"/>
      <c r="B39" s="5" t="s">
        <v>6</v>
      </c>
      <c r="C39" s="4"/>
      <c r="F39" s="3">
        <v>6</v>
      </c>
      <c r="H39" s="3">
        <v>6000</v>
      </c>
      <c r="J39" s="3">
        <v>450667</v>
      </c>
      <c r="K39" s="6"/>
      <c r="L39" s="3">
        <v>1950091</v>
      </c>
      <c r="M39" s="6"/>
      <c r="N39" s="3">
        <v>6520861</v>
      </c>
      <c r="O39" s="6"/>
      <c r="P39" s="3">
        <v>21231615</v>
      </c>
      <c r="Q39" s="3"/>
    </row>
    <row r="40" spans="1:17">
      <c r="A40" s="2"/>
      <c r="L40" s="2"/>
      <c r="P40" s="2"/>
      <c r="Q40" s="2"/>
    </row>
    <row r="41" spans="1:17">
      <c r="A41" s="3"/>
      <c r="B41" s="5" t="s">
        <v>5</v>
      </c>
      <c r="C41" s="4"/>
      <c r="F41" s="3">
        <f>F19+F37+F39</f>
        <v>5077</v>
      </c>
      <c r="H41" s="3">
        <f>H19+H37+H39</f>
        <v>1843275</v>
      </c>
      <c r="J41" s="3">
        <f>J19+J37+J39</f>
        <v>29838461</v>
      </c>
      <c r="L41" s="3">
        <f>L19+L37+L39</f>
        <v>81471725</v>
      </c>
      <c r="N41" s="3">
        <f>N19+N37+N39</f>
        <v>31430675</v>
      </c>
      <c r="P41" s="3">
        <f>P19+P37+P39</f>
        <v>104365353</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Exh1.1</vt:lpstr>
      <vt:lpstr>Exh1.4-1.6</vt:lpstr>
      <vt:lpstr>Exh2.1</vt:lpstr>
      <vt:lpstr>Exh3.1</vt:lpstr>
      <vt:lpstr>Exh4</vt:lpstr>
      <vt:lpstr>Exh5</vt:lpstr>
      <vt:lpstr>Exh6</vt:lpstr>
      <vt:lpstr>Exh7</vt:lpstr>
      <vt:lpstr>Exh8</vt:lpstr>
      <vt:lpstr>Exh9</vt:lpstr>
      <vt:lpstr>Exh11</vt:lpstr>
      <vt:lpstr>Exh12</vt:lpstr>
      <vt:lpstr>Exh13</vt:lpstr>
      <vt:lpstr>Exh14</vt:lpstr>
      <vt:lpstr>Exh15</vt:lpstr>
      <vt:lpstr>Notice</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Duc Ta</dc:creator>
  <cp:lastModifiedBy>Duc Ta</cp:lastModifiedBy>
  <cp:lastPrinted>2018-06-26T22:11:22Z</cp:lastPrinted>
  <dcterms:created xsi:type="dcterms:W3CDTF">2017-06-21T17:35:32Z</dcterms:created>
  <dcterms:modified xsi:type="dcterms:W3CDTF">2020-06-29T22:38:07Z</dcterms:modified>
</cp:coreProperties>
</file>